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D:\DVCA\Khao thi\Nam 2022\Ky thi tot nghiep THPT\Xay dung nghi quyet theo TT 69\Tong gui gop y lan 2\"/>
    </mc:Choice>
  </mc:AlternateContent>
  <bookViews>
    <workbookView xWindow="0" yWindow="0" windowWidth="23040" windowHeight="8616" firstSheet="1" activeTab="1"/>
  </bookViews>
  <sheets>
    <sheet name="Copy" sheetId="9" state="hidden" r:id="rId1"/>
    <sheet name="Bảng thuyết minh mức chi nội du" sheetId="5" r:id="rId2"/>
    <sheet name="Goc" sheetId="2" state="hidden" r:id="rId3"/>
    <sheet name="MucLuong" sheetId="3" state="hidden" r:id="rId4"/>
    <sheet name="HoTroDoiTuyenHSG" sheetId="4" state="hidden" r:id="rId5"/>
    <sheet name="TT66-QD82" sheetId="1" state="hidden" r:id="rId6"/>
  </sheets>
  <definedNames>
    <definedName name="_xlnm._FilterDatabase" localSheetId="1" hidden="1">'Bảng thuyết minh mức chi nội du'!#REF!</definedName>
    <definedName name="_xlnm._FilterDatabase" localSheetId="0" hidden="1">Copy!$A$10:$E$111</definedName>
    <definedName name="_xlnm._FilterDatabase" localSheetId="2" hidden="1">Goc!$A$4:$J$102</definedName>
    <definedName name="_xlnm.Print_Titles" localSheetId="1">'Bảng thuyết minh mức chi nội du'!#REF!</definedName>
    <definedName name="_xlnm.Print_Titles" localSheetId="0">Copy!$10:$10</definedName>
    <definedName name="_xlnm.Print_Titles" localSheetId="2">Goc!$4:$4</definedName>
  </definedNames>
  <calcPr calcId="162913"/>
</workbook>
</file>

<file path=xl/calcChain.xml><?xml version="1.0" encoding="utf-8"?>
<calcChain xmlns="http://schemas.openxmlformats.org/spreadsheetml/2006/main">
  <c r="C14" i="3" l="1"/>
  <c r="C5" i="5" s="1"/>
  <c r="C15" i="3"/>
  <c r="C6" i="5" s="1"/>
  <c r="C16" i="3"/>
  <c r="C7" i="5" s="1"/>
  <c r="C13" i="3"/>
  <c r="C4" i="5" l="1"/>
  <c r="I68" i="2"/>
  <c r="I67" i="2"/>
  <c r="I66" i="2"/>
  <c r="I65" i="2"/>
  <c r="I64" i="2"/>
  <c r="G96" i="2" l="1"/>
  <c r="I100" i="2"/>
  <c r="H82" i="2"/>
  <c r="I96" i="2"/>
  <c r="H42" i="2"/>
  <c r="H45" i="2" s="1"/>
  <c r="H7" i="2"/>
  <c r="H10" i="2" s="1"/>
  <c r="I32" i="2"/>
  <c r="I35" i="2" s="1"/>
  <c r="I28" i="2"/>
  <c r="G28" i="2"/>
  <c r="G100" i="2"/>
  <c r="I37" i="2"/>
  <c r="I40" i="2" s="1"/>
  <c r="H91" i="2"/>
  <c r="H94" i="2" s="1"/>
  <c r="I82" i="2"/>
  <c r="G32" i="2"/>
  <c r="G35" i="2" s="1"/>
  <c r="G79" i="2"/>
  <c r="G37" i="2"/>
  <c r="G40" i="2" s="1"/>
  <c r="H12" i="2"/>
  <c r="H15" i="2" s="1"/>
  <c r="H96" i="2"/>
  <c r="H79" i="2"/>
  <c r="G42" i="2"/>
  <c r="G45" i="2" s="1"/>
  <c r="H28" i="2"/>
  <c r="H100" i="2"/>
  <c r="I42" i="2"/>
  <c r="I45" i="2" s="1"/>
  <c r="I79" i="2"/>
  <c r="G7" i="2"/>
  <c r="G10" i="2" s="1"/>
  <c r="G91" i="2"/>
  <c r="G94" i="2" s="1"/>
  <c r="H32" i="2"/>
  <c r="H35" i="2" s="1"/>
  <c r="I7" i="2"/>
  <c r="I10" i="2" s="1"/>
  <c r="I91" i="2"/>
  <c r="I94" i="2" s="1"/>
  <c r="G82" i="2"/>
  <c r="G12" i="2"/>
  <c r="G15" i="2" s="1"/>
  <c r="H37" i="2"/>
  <c r="H40" i="2" s="1"/>
  <c r="I12" i="2"/>
  <c r="I15" i="2" s="1"/>
  <c r="F18" i="2"/>
  <c r="H98" i="2" l="1"/>
  <c r="H92" i="2"/>
  <c r="H87" i="2"/>
  <c r="H86" i="2"/>
  <c r="H85" i="2"/>
  <c r="H84" i="2"/>
  <c r="H81" i="2"/>
  <c r="H80" i="2"/>
  <c r="H76" i="2"/>
  <c r="H75" i="2"/>
  <c r="H74" i="2"/>
  <c r="H73" i="2"/>
  <c r="H71" i="2"/>
  <c r="H70" i="2"/>
  <c r="H62" i="2"/>
  <c r="H61" i="2"/>
  <c r="H57" i="2"/>
  <c r="H56" i="2"/>
  <c r="H55" i="2"/>
  <c r="H49" i="2"/>
  <c r="H48" i="2"/>
  <c r="H30" i="2"/>
  <c r="H24" i="2"/>
  <c r="H26" i="2" s="1"/>
  <c r="H18" i="2"/>
  <c r="H21" i="2" s="1"/>
  <c r="H16" i="2"/>
  <c r="H102" i="2"/>
  <c r="H97" i="2"/>
  <c r="H68" i="2"/>
  <c r="H67" i="2"/>
  <c r="H66" i="2"/>
  <c r="H65" i="2"/>
  <c r="H64" i="2"/>
  <c r="H53" i="2"/>
  <c r="H52" i="2"/>
  <c r="H51" i="2"/>
  <c r="H44" i="2"/>
  <c r="H14" i="2"/>
  <c r="H19" i="2" l="1"/>
  <c r="H22" i="2"/>
  <c r="H25" i="2"/>
  <c r="H29" i="2"/>
  <c r="H33" i="2"/>
  <c r="H34" i="2"/>
  <c r="H13" i="2"/>
  <c r="H20" i="2"/>
  <c r="H43" i="2"/>
  <c r="H8" i="2"/>
  <c r="H38" i="2"/>
  <c r="H9" i="2"/>
  <c r="H39" i="2"/>
  <c r="H93" i="2"/>
  <c r="H101" i="2"/>
  <c r="I102" i="2"/>
  <c r="G102" i="2" l="1"/>
  <c r="G101" i="2"/>
  <c r="I101" i="2"/>
  <c r="I97" i="2" l="1"/>
  <c r="G98" i="2"/>
  <c r="I93" i="2"/>
  <c r="G93" i="2"/>
  <c r="I87" i="2"/>
  <c r="G87" i="2"/>
  <c r="I86" i="2"/>
  <c r="G86" i="2"/>
  <c r="I85" i="2"/>
  <c r="G85" i="2"/>
  <c r="I84" i="2"/>
  <c r="G84" i="2"/>
  <c r="I81" i="2"/>
  <c r="G81" i="2"/>
  <c r="I80" i="2"/>
  <c r="G80" i="2"/>
  <c r="I76" i="2"/>
  <c r="G76" i="2"/>
  <c r="I75" i="2"/>
  <c r="G75" i="2"/>
  <c r="I74" i="2"/>
  <c r="G74" i="2"/>
  <c r="I73" i="2"/>
  <c r="G73" i="2"/>
  <c r="I71" i="2"/>
  <c r="G71" i="2"/>
  <c r="I70" i="2"/>
  <c r="G70" i="2"/>
  <c r="G68" i="2"/>
  <c r="G67" i="2"/>
  <c r="G66" i="2"/>
  <c r="G65" i="2"/>
  <c r="G64" i="2"/>
  <c r="I62" i="2"/>
  <c r="G62" i="2"/>
  <c r="I61" i="2"/>
  <c r="G61" i="2"/>
  <c r="I57" i="2"/>
  <c r="G57" i="2"/>
  <c r="I56" i="2"/>
  <c r="G56" i="2"/>
  <c r="I55" i="2"/>
  <c r="G55" i="2"/>
  <c r="I53" i="2"/>
  <c r="G53" i="2"/>
  <c r="I52" i="2"/>
  <c r="G52" i="2"/>
  <c r="I51" i="2"/>
  <c r="G51" i="2"/>
  <c r="I49" i="2"/>
  <c r="G49" i="2"/>
  <c r="I48" i="2"/>
  <c r="G48" i="2"/>
  <c r="I44" i="2"/>
  <c r="G44" i="2"/>
  <c r="I33" i="2"/>
  <c r="I29" i="2"/>
  <c r="G30" i="2"/>
  <c r="I24" i="2"/>
  <c r="I25" i="2" s="1"/>
  <c r="G24" i="2"/>
  <c r="G25" i="2" s="1"/>
  <c r="I18" i="2"/>
  <c r="G18" i="2"/>
  <c r="I13" i="2"/>
  <c r="I9" i="2"/>
  <c r="G9" i="2"/>
  <c r="G21" i="2" l="1"/>
  <c r="G22" i="2"/>
  <c r="I21" i="2"/>
  <c r="I22" i="2"/>
  <c r="I39" i="2"/>
  <c r="G33" i="2"/>
  <c r="G13" i="2"/>
  <c r="G14" i="2"/>
  <c r="G34" i="2"/>
  <c r="G26" i="2"/>
  <c r="I20" i="2"/>
  <c r="I8" i="2"/>
  <c r="G29" i="2"/>
  <c r="I43" i="2"/>
  <c r="G19" i="2"/>
  <c r="I19" i="2"/>
  <c r="G38" i="2"/>
  <c r="I92" i="2"/>
  <c r="I38" i="2"/>
  <c r="G97" i="2"/>
  <c r="I14" i="2"/>
  <c r="I26" i="2"/>
  <c r="I30" i="2"/>
  <c r="I34" i="2"/>
  <c r="I98" i="2"/>
  <c r="G8" i="2"/>
  <c r="G20" i="2"/>
  <c r="G39" i="2"/>
  <c r="G43" i="2"/>
  <c r="G92" i="2"/>
  <c r="I16" i="2"/>
  <c r="G16" i="2" l="1"/>
  <c r="F7" i="2" l="1"/>
</calcChain>
</file>

<file path=xl/comments1.xml><?xml version="1.0" encoding="utf-8"?>
<comments xmlns="http://schemas.openxmlformats.org/spreadsheetml/2006/main">
  <authors>
    <author>Administrator</author>
  </authors>
  <commentList>
    <comment ref="B95" authorId="0" shapeId="0">
      <text>
        <r>
          <rPr>
            <b/>
            <sz val="9"/>
            <color indexed="81"/>
            <rFont val="Tahoma"/>
            <family val="2"/>
          </rPr>
          <t>Administrator:</t>
        </r>
        <r>
          <rPr>
            <sz val="9"/>
            <color indexed="81"/>
            <rFont val="Tahoma"/>
            <family val="2"/>
          </rPr>
          <t xml:space="preserve">
QĐ 82 chưa có ND này</t>
        </r>
      </text>
    </comment>
  </commentList>
</comments>
</file>

<file path=xl/sharedStrings.xml><?xml version="1.0" encoding="utf-8"?>
<sst xmlns="http://schemas.openxmlformats.org/spreadsheetml/2006/main" count="1504" uniqueCount="427">
  <si>
    <t>Số TT</t>
  </si>
  <si>
    <t>Nội dung chi</t>
  </si>
  <si>
    <t>Đơn vị tính</t>
  </si>
  <si>
    <t>Ghi chú</t>
  </si>
  <si>
    <t xml:space="preserve">Xây dựng ngân hàng câu trắc nghiệm </t>
  </si>
  <si>
    <t>1.1</t>
  </si>
  <si>
    <t>1.2</t>
  </si>
  <si>
    <t>Câu</t>
  </si>
  <si>
    <t>Tuỳ theo tính chất phức tạp của câu trắc nghiệm</t>
  </si>
  <si>
    <t>1.3</t>
  </si>
  <si>
    <t>Thẩm định và biên tập câu trắc nghiệm</t>
  </si>
  <si>
    <t>1.4</t>
  </si>
  <si>
    <t>Tổ chức thi thử</t>
  </si>
  <si>
    <t>- Chi xây dựng ma trận đề thi trắc nghiệm</t>
  </si>
  <si>
    <t>Tối đa 230</t>
  </si>
  <si>
    <t>- Chi xây dựng đề thi gốc</t>
  </si>
  <si>
    <t>Đề</t>
  </si>
  <si>
    <t>Tối đa 920</t>
  </si>
  <si>
    <t>(phản biện và đáp án)</t>
  </si>
  <si>
    <t>- Chi xây dựng các mã đề thi</t>
  </si>
  <si>
    <t>- Chi phụ cấp cho Ban tổ chức cuộc thi:</t>
  </si>
  <si>
    <t>Tối đa 280</t>
  </si>
  <si>
    <t>Tối đa 160</t>
  </si>
  <si>
    <t>- Chi phí đi lại, ở của Ban tổ chức</t>
  </si>
  <si>
    <t>Theo quy định hiện hành về chế độ công tác phí</t>
  </si>
  <si>
    <t>- Chi phụ cấp cho Hội đồng coi thi:</t>
  </si>
  <si>
    <t>+ Chủ tịch</t>
  </si>
  <si>
    <t>Tối đa 200</t>
  </si>
  <si>
    <t>+ Phó Chủ tịch</t>
  </si>
  <si>
    <t>Tối đa 150</t>
  </si>
  <si>
    <t>Tối đa 100</t>
  </si>
  <si>
    <t>+ Nhân viên bảo vệ, y tế và phục vụ</t>
  </si>
  <si>
    <t>Tối đa 50</t>
  </si>
  <si>
    <t>1.5</t>
  </si>
  <si>
    <t xml:space="preserve">Thuê chuyên gia định cỡ câu trắc nghiệm </t>
  </si>
  <si>
    <t>Tối đa 350</t>
  </si>
  <si>
    <t>1.6</t>
  </si>
  <si>
    <t>Đánh máy và nhập vào ngân hàng câu trắc nghiệm</t>
  </si>
  <si>
    <t>Không áp dụng cho cán bộ thuộc Bộ GD&amp;ĐT</t>
  </si>
  <si>
    <t>Ra đề thi</t>
  </si>
  <si>
    <t>Chi tổ chức rà soát, xây dựng cấu trúc, ma trận đề thi, xây dựng đề thi mẫu</t>
  </si>
  <si>
    <t>2.1</t>
  </si>
  <si>
    <t>Chi ra đề đề xuất  (đối với câu tự luận)</t>
  </si>
  <si>
    <t>Tối đa 460</t>
  </si>
  <si>
    <t>Một đề chính thức bao gồm  nhiều phân môn khác nhau, đề đề xuất có ít nhất 3 câu </t>
  </si>
  <si>
    <t>- Thi chọn học sinh giỏi cấp quốc gia</t>
  </si>
  <si>
    <t>Đề theo phân môn</t>
  </si>
  <si>
    <t>Tối đa 815</t>
  </si>
  <si>
    <t>- Thi chọn học sinh vào đội tuyển quốc gia dự thi Olympic quốc tế</t>
  </si>
  <si>
    <t>Tối đa 1.050</t>
  </si>
  <si>
    <t>2.2</t>
  </si>
  <si>
    <t>Chi cho công tác ra đề thi chính thức và dự bị</t>
  </si>
  <si>
    <t xml:space="preserve">Chi cho cán bộ ra đề thi  </t>
  </si>
  <si>
    <t xml:space="preserve">  + Thi trắc nghiệm</t>
  </si>
  <si>
    <t>Tối đa 300</t>
  </si>
  <si>
    <t xml:space="preserve">  + Thi tự luận</t>
  </si>
  <si>
    <t>Tối đa 500</t>
  </si>
  <si>
    <t>- Thi chọn học sinh giỏi cấp quốc gia (Đề tự luận, đề trắc nghiệm, đề thực hành)</t>
  </si>
  <si>
    <t>Tối đa 750</t>
  </si>
  <si>
    <t>- Thi chọn đội tuyển quốc gia dự thi Olympic quốc tế (Đề tự luận, đề trắc nghiệm, đề thực hành)</t>
  </si>
  <si>
    <t xml:space="preserve">Chi thuê, mua dụng cụ thí nghiệm, nguyên vật liệu, hóa chất, mẫu vật thực hành, thuê gia công chi tiết thí nghiệm. </t>
  </si>
  <si>
    <t xml:space="preserve">Căn cứ Hợp đồng, hoá đơn, chứng từ chi tiêu hợp pháp hợp lệ và đ­ược cấp có thẩm quyền phê duyệt trong phạm vi dự toán được giao </t>
  </si>
  <si>
    <t>2.3</t>
  </si>
  <si>
    <t>Chi phụ cấp trách nhiệm Hội đồng/Ban ra đề thi</t>
  </si>
  <si>
    <t xml:space="preserve">- Chủ tịch Hội đồng </t>
  </si>
  <si>
    <t>- Phó Chủ tịch thường trực</t>
  </si>
  <si>
    <t>Tối đa 315</t>
  </si>
  <si>
    <t>- Các Phó chủ tịch</t>
  </si>
  <si>
    <t>Tối đa 115</t>
  </si>
  <si>
    <t>2.4</t>
  </si>
  <si>
    <t>Chi phụ cấp trách nhiệm Hội đồng in sao đề thi tốt nghiệp</t>
  </si>
  <si>
    <t>- Chủ tịch Hội đồng</t>
  </si>
  <si>
    <t>Tối đa 260</t>
  </si>
  <si>
    <t>Tối đa 210</t>
  </si>
  <si>
    <t xml:space="preserve">- Bảo vệ vòng ngoài </t>
  </si>
  <si>
    <t>Tổ chức coi thi</t>
  </si>
  <si>
    <t>Chi phụ cấp trách nhiệm cho Hội đồng/Ban coi thi</t>
  </si>
  <si>
    <t>Tối đa 265</t>
  </si>
  <si>
    <t>- Phó chủ tịch Hội đồng</t>
  </si>
  <si>
    <t>Tối đa 250</t>
  </si>
  <si>
    <t>- Uỷ viên, Thư ­ ký, giám thị</t>
  </si>
  <si>
    <t>Tổ chức chấm thi</t>
  </si>
  <si>
    <t>4.1</t>
  </si>
  <si>
    <t>Chấm bài thi tự luận, bài thi nói và bài thi thực hành</t>
  </si>
  <si>
    <t>Bài</t>
  </si>
  <si>
    <t>Tối đa 15</t>
  </si>
  <si>
    <t>- Thi chọn học sinh giỏi</t>
  </si>
  <si>
    <t>Tối đa 65</t>
  </si>
  <si>
    <t>- Thi chọn đội tuyển quốc gia</t>
  </si>
  <si>
    <t>Tối đa 90</t>
  </si>
  <si>
    <t>- Chi cho việc thuê máy nghe băng, đĩa (để chấm thi nói)</t>
  </si>
  <si>
    <t>4.2</t>
  </si>
  <si>
    <t>Chấm bài thi trắc nghiệm</t>
  </si>
  <si>
    <t>- Chi cho cán bộ thuộc tổ xử lý bài thi trắc nghiệm</t>
  </si>
  <si>
    <t>- Chi cho việc thuê máy chấm thi</t>
  </si>
  <si>
    <t>4.3</t>
  </si>
  <si>
    <t>Chi phụ cấp trách nhiệm cho Hội đồng chấm thi, Hội đồng phúc khảo, thẩm định</t>
  </si>
  <si>
    <t>- Chủ tịch hội đồng</t>
  </si>
  <si>
    <t xml:space="preserve">- Phó Chủ tịch thường trực </t>
  </si>
  <si>
    <t>Tối đa 275</t>
  </si>
  <si>
    <t xml:space="preserve">- Bảo vệ   </t>
  </si>
  <si>
    <t>4.4</t>
  </si>
  <si>
    <t>Chi phụ cấp trách nhiệm cho Ban công tác cụm trường</t>
  </si>
  <si>
    <t>- Trưởng ban</t>
  </si>
  <si>
    <t>- Phó Trưởng ban</t>
  </si>
  <si>
    <t>Tối đa 130</t>
  </si>
  <si>
    <t>- Ủy viên, thư ký</t>
  </si>
  <si>
    <t>Tối đa 120</t>
  </si>
  <si>
    <t>Phúc khảo, thẩm định bài thi</t>
  </si>
  <si>
    <t>- Chi cho các cán bộ chấm phúc khảo bài thi tốt nghiệp</t>
  </si>
  <si>
    <t>- Chi cho các cán bộ chấm thẩm định bài thi tốt nghiệp</t>
  </si>
  <si>
    <t>- Chi cho các cán bộ chấm phúc khảo bài thi chọn học sinh giỏi</t>
  </si>
  <si>
    <t xml:space="preserve">Mức chi thực hiện theo quy định hiện hành đối với hội thảo khoa học của các đề tài, chương trình nghiên cứu KHCN cấp Bộ. </t>
  </si>
  <si>
    <t xml:space="preserve">- Chi dịch tài liệu tham khảo </t>
  </si>
  <si>
    <t>Trang</t>
  </si>
  <si>
    <t>Tối thiểu mỗi trang phải đạt 300 từ của văn bản gốc</t>
  </si>
  <si>
    <t>- Chi phụ cấp cho cán bộ phụ trách lớp tập huấn</t>
  </si>
  <si>
    <t xml:space="preserve">Tối đa 60 </t>
  </si>
  <si>
    <t>- Chi biên soạn và giảng dạy</t>
  </si>
  <si>
    <t>+ Dạy lý thuyết</t>
  </si>
  <si>
    <t>Tiết</t>
  </si>
  <si>
    <t>+ Dạy thực hành</t>
  </si>
  <si>
    <t>+ Trợ lý thí nghiệm, thực hành</t>
  </si>
  <si>
    <t>- Chi tiền ăn cho học sinh đội tuyển</t>
  </si>
  <si>
    <t>- Soạn đề thi gửi Ban tổ chức quốc tế</t>
  </si>
  <si>
    <t>- Tiền ở và vé tàu xe đi lại cho học sinh, giáo viên ở xa trong thời gian tập huấn</t>
  </si>
  <si>
    <t>Theo quy định hiện hành về chế độ công tác phí cho CBCC đi công tác ở trong nước</t>
  </si>
  <si>
    <t>- Thuê phòng học, phòng thí nghiệm, thuê phương tiện đi thực tế, thực hành và các dịch vụ khác</t>
  </si>
  <si>
    <t>Căn cứ theo theo chế độ hiện hành, Hợp đồng, hoá đơn, chứng từ chi tiêu hợp pháp hợp lệ và được cấp có thẩm quyền phê duyệt trong phạm vi dự toán được giao</t>
  </si>
  <si>
    <t>- Chi mua nguyên vật liệu, hoá chất và chi liên hệ với Ban tổ chức thi quốc tế</t>
  </si>
  <si>
    <t>7</t>
  </si>
  <si>
    <t>Các nhiệm vụ khác có liên quan</t>
  </si>
  <si>
    <t>- Chi phụ cấp trách nhiệm thanh tra, kiểm tra trước, trong và sau khi thi</t>
  </si>
  <si>
    <t>Chỉ áp dụng đối với cán bộ làm công tác thanh tra kiêm nhiệm</t>
  </si>
  <si>
    <t>+ Đoàn viên thanh tra</t>
  </si>
  <si>
    <t>+ Thanh tra viên độc lập</t>
  </si>
  <si>
    <t>- Chi may đồng phục cho các đoàn tham dự kỳ thi Olympic quốc tế và khu vực</t>
  </si>
  <si>
    <t>Tối đa 1.150</t>
  </si>
  <si>
    <t xml:space="preserve">Căn cứ theo hoá đơn, chứng từ thực tế chi tiêu hợp pháp, hợp lệ </t>
  </si>
  <si>
    <t>Căn cứ theo chế độ hiện hành, hoá đơn, chứng từ chi tiêu hợp pháp hợp lệ và đ­ược cấp có thẩm quyền phê duyệt trong phạm vi dự toán được giao</t>
  </si>
  <si>
    <t>Người/ngày</t>
  </si>
  <si>
    <t xml:space="preserve">Người/đợt </t>
  </si>
  <si>
    <t>Bộ/Người</t>
  </si>
  <si>
    <t>- Phụ cấp trách nhiệm tổ trưởng, tổ phó các tổ chấm thi</t>
  </si>
  <si>
    <t>- Uỷ viên, thư ký bảo vệ vòng trong (24/24h)</t>
  </si>
  <si>
    <t xml:space="preserve">- Uỷ viên, thư ký bảo vệ vòng ngoài </t>
  </si>
  <si>
    <t>- Uỷ viên, thư ký, bảo vệ vòng trong (24/24h)</t>
  </si>
  <si>
    <t>- Uỷ viên, thư ký, kỹ thuật viên</t>
  </si>
  <si>
    <t>MỘT SỐ MỨC CHI THỰC HIỆN NHIỆM VỤ XÂY DỰNG NGÂN HÀNG CÂU TRẮC NGHIỆM,  TỔ CHỨC CÁC KỲ THI CẤP ĐỊA PHƯƠNG VÀ CẤP QUỐC GIA</t>
  </si>
  <si>
    <t xml:space="preserve">Tổ chức đào tạo, bồi dưỡng cho cán bộ soạn thảo câu trắc nghiệm </t>
  </si>
  <si>
    <t>Theo quy định hiện hành về chế độ chi đào tạo và bồi dưỡng cán bộ, công chức nhà n­ước</t>
  </si>
  <si>
    <t>Soạn thảo câu trắc nghiệm đưa vào biên tập</t>
  </si>
  <si>
    <t>10 - 92</t>
  </si>
  <si>
    <t>10 - 80</t>
  </si>
  <si>
    <t>Khung mức chi hoặc mức chi tối đa TTLT66 (1.000đ)</t>
  </si>
  <si>
    <t>Mức chi theo QĐ 82</t>
  </si>
  <si>
    <t>- Trưởng Ban</t>
  </si>
  <si>
    <r>
      <t xml:space="preserve">- Thi tốt nghiệp </t>
    </r>
    <r>
      <rPr>
        <sz val="12"/>
        <color rgb="FF7030A0"/>
        <rFont val="Times New Roman"/>
        <family val="1"/>
      </rPr>
      <t>(QĐ82: thi tuyển sinh vào các lớp đầu cấp phổ thông, bổ túc văn hoá)</t>
    </r>
  </si>
  <si>
    <t>- Chi đón tiếp, tiễn các đoàn và mua tặng phẩm lưu niệm, giao lưu giữa các nước và các khoản chi khác có liên quan đến kỳ thi</t>
  </si>
  <si>
    <t>+ Thư ký, giám thị</t>
  </si>
  <si>
    <t>Theo phương thức hợp đồng</t>
  </si>
  <si>
    <t>- Chi tổ chức hội thảo xây dựng đề cương chi tiết cho chương trình tập huấn</t>
  </si>
  <si>
    <t>+ Phó Trưởng ban</t>
  </si>
  <si>
    <t>+ Trưởng đoàn thanh tra</t>
  </si>
  <si>
    <t xml:space="preserve">Căn cứ Hợp đồng, hoá đơn, chứng từ chi tiêu hợp pháp hợp lệ và được cấp có thẩm quyền phê duyệt trong phạm vi dự toán được giao </t>
  </si>
  <si>
    <r>
      <t xml:space="preserve">Mức chi theo QĐ 82
</t>
    </r>
    <r>
      <rPr>
        <i/>
        <sz val="12"/>
        <color theme="1"/>
        <rFont val="Times New Roman"/>
        <family val="1"/>
      </rPr>
      <t>(Đạt khoảng 60% mức tối đa)</t>
    </r>
  </si>
  <si>
    <r>
      <t xml:space="preserve">- Thi tốt nghiệp </t>
    </r>
    <r>
      <rPr>
        <sz val="12"/>
        <color rgb="FF7030A0"/>
        <rFont val="Times New Roman"/>
        <family val="1"/>
      </rPr>
      <t>(QĐ82: Thi tốt nghiệp, thi tuyển sinh vào các lớp đầu cấp phổ thông, bổ túc văn hoá)</t>
    </r>
  </si>
  <si>
    <r>
      <t xml:space="preserve">Tập huấn các đội tuyển quốc gia dự thi Olympic quốc tế và khu vực </t>
    </r>
    <r>
      <rPr>
        <sz val="12"/>
        <color rgb="FF7030A0"/>
        <rFont val="Times New Roman"/>
        <family val="1"/>
      </rPr>
      <t>(QĐ82: Tập huấn các đội tuyển dự thi chọn học sinh giỏi cấp quốc gia và cấp khu vực)</t>
    </r>
  </si>
  <si>
    <t>MỨC LƯƠNG THEO THÔNG TƯ 02/2015/TT-BLĐTBXH</t>
  </si>
  <si>
    <t>Mức 1:</t>
  </si>
  <si>
    <t>&lt;=</t>
  </si>
  <si>
    <t>Mức 2:</t>
  </si>
  <si>
    <t>Mức 3:</t>
  </si>
  <si>
    <t>Mức 4:</t>
  </si>
  <si>
    <t>1. Mức lương theo tháng của chuyên gia tư vấn trong nước</t>
  </si>
  <si>
    <t>2. Mức lương theo ngày của chuyên gia tư vấn trong nước</t>
  </si>
  <si>
    <t>Mức</t>
  </si>
  <si>
    <t>x</t>
  </si>
  <si>
    <t>Thành viên Hội đồng/Ban ra đề thi</t>
  </si>
  <si>
    <t>Thành viên Hội đồng/Ban in sao đề thi</t>
  </si>
  <si>
    <t>Thành viên Hội đồng/Ban Coi thi</t>
  </si>
  <si>
    <t>1.7</t>
  </si>
  <si>
    <t>Thành viên Ban/Tổ làm phách</t>
  </si>
  <si>
    <t>1.8</t>
  </si>
  <si>
    <t xml:space="preserve">Chi tiền công cho các chức danh </t>
  </si>
  <si>
    <t>Tiền công ra đề thi</t>
  </si>
  <si>
    <t>Tiền công xây dựng và phê duyệt ma trận đề thi và bản đặc tả đề thi</t>
  </si>
  <si>
    <t>QUY ĐỊNH MỨC CHI  TỔ CHỨC CÁC KỲ THI, CUỘC THI, HỘI THI ĐỐI VỚI GIÁO DỤC PHỔ THÔNG TẠI  TỈNH TUYÊN QUANG</t>
  </si>
  <si>
    <t>Tiền công ra đề đề xuất đối với đề tự luận</t>
  </si>
  <si>
    <t>Tiền công ra đề thi chính thức và dự bị kèm đáp án, biểu điểm</t>
  </si>
  <si>
    <t>(Kèm theo Nghị quyết số:          /2022/NQ-HDND ngày     /   /2022 của HĐND tỉnh Tuyên Quang)</t>
  </si>
  <si>
    <t>Tiền công xây dựng ngân hàng câu hỏi thi</t>
  </si>
  <si>
    <t>3.1</t>
  </si>
  <si>
    <t>3.2</t>
  </si>
  <si>
    <t>Tiền công đối với câu hỏi</t>
  </si>
  <si>
    <t>3.3</t>
  </si>
  <si>
    <t>Tiền công thuê chuyên gia định cỡ câu trắc nghiệm</t>
  </si>
  <si>
    <t>Tính bằng 70% theo thứ tự: Thi tốt nghiệp trung học phổ thông: tối đa 600.000 đồng/đề; Thi chọn học sinh giỏi cấp quốc gia: tối đa 1.000.000 đồng/đề theo phân môn; Thi chọn học sinh vào đội tuyển quốc gia dự thi Olympic quốc tế: tối đa 1.500.000 đồng/đề theo phân môn</t>
  </si>
  <si>
    <r>
      <t xml:space="preserve">Thành viên các Hội đồng/Ban:
</t>
    </r>
    <r>
      <rPr>
        <sz val="12"/>
        <rFont val="Times New Roman"/>
        <family val="1"/>
      </rPr>
      <t>Hội đồng/Ban Chấm thi tự luận; 
Hội đồng/Ban Chấm thi trắc nghiệm;
Hội đồng/Ban phúc khảo tự luận;
Hội đồng/Ban phúc khảo trắc nghiệm; 
Hội đồng/Ban Chấm thẩm định bài thi</t>
    </r>
  </si>
  <si>
    <t>Người/đợt</t>
  </si>
  <si>
    <t>Tiền công tập huấn các đội tuyển dự thi chọn học sinh giỏi</t>
  </si>
  <si>
    <t>Thi chọn học sinh giỏi cấp tỉnh, cấp huyện</t>
  </si>
  <si>
    <t>Tiền công tập huấn các đội tuyển dự thi chọn học sinh giỏi cấp tỉnh, cấp huyện</t>
  </si>
  <si>
    <t>Tiền công tập huấn các đội tuyển dự thi chọn học sinh giỏi quốc gia</t>
  </si>
  <si>
    <t>Giảm 20% so với các chức danh liền trước</t>
  </si>
  <si>
    <t>Giảm 10% so với các chức danh liền trước</t>
  </si>
  <si>
    <t>Giảm 20% so với chức danh liền trước</t>
  </si>
  <si>
    <t>Thi tốt nghiệp trung học phổ thông</t>
  </si>
  <si>
    <t>Thi lập đội tuyển dự thi chọn học sinh giỏi cấp quốc gia và cấp khu vực</t>
  </si>
  <si>
    <t>Trưởng ban</t>
  </si>
  <si>
    <t>Ủy viên</t>
  </si>
  <si>
    <t>Chủ tịch</t>
  </si>
  <si>
    <t>Phó Chủ tịch</t>
  </si>
  <si>
    <t>Thành viên Ban Chỉ đạo thi (chỉ áp dụng cho Kỳ thi tốt nghiệp THPT)</t>
  </si>
  <si>
    <t>Hội đồng thi (chỉ áp dụng cho Kỳ thi tốt nghiệp THPT)</t>
  </si>
  <si>
    <t>Thành viên Ban Thư ký (chỉ áp dụng cho Kỳ thi tốt nghiệp THPT)</t>
  </si>
  <si>
    <t>7.1</t>
  </si>
  <si>
    <t>Tiền công cho Ban tổ chức, Ban giám khảo</t>
  </si>
  <si>
    <t>Phó Trưởng ban</t>
  </si>
  <si>
    <t>Bảo vệ, phục vụ</t>
  </si>
  <si>
    <t>7.2</t>
  </si>
  <si>
    <t>Tiền công cho Hội đồng thẩm định</t>
  </si>
  <si>
    <t>5.1</t>
  </si>
  <si>
    <t>5.2</t>
  </si>
  <si>
    <t xml:space="preserve">Chủ tịch Hội đồng </t>
  </si>
  <si>
    <t>Phó chủ tịch</t>
  </si>
  <si>
    <t>Ủy viên, thư ký, bảo vệ vòng trong (24/24h)</t>
  </si>
  <si>
    <t xml:space="preserve">Ủy viên, thư ký, bảo vệ vòng ngoài </t>
  </si>
  <si>
    <t xml:space="preserve">Trưởng ban </t>
  </si>
  <si>
    <t>Ủy viên, thư ký, công an, bảo vệ làm việc cách ly (vòng trong)</t>
  </si>
  <si>
    <t xml:space="preserve">Nhân viên phục vụ, công an, bảo vệ vòng ngoài </t>
  </si>
  <si>
    <t>Thành viên bộ phận vận chuyển đề thi</t>
  </si>
  <si>
    <t>Phó Trưởng ban Thường trực</t>
  </si>
  <si>
    <t>Ủy viên, thư ký</t>
  </si>
  <si>
    <t>Nhân viên phục vụ</t>
  </si>
  <si>
    <t>Chủ tịch Hội đồng/Trưởng ban</t>
  </si>
  <si>
    <t>Phó chủ tịch Hội đồng/Phó Trưởng ban</t>
  </si>
  <si>
    <t>Ủy viên, thư ký, giám thị/cán bộ coi thi</t>
  </si>
  <si>
    <t>Công an, bảo vệ</t>
  </si>
  <si>
    <t>Trưởng ban/Tổ trưởng</t>
  </si>
  <si>
    <t>Phó Trưởng ban/Tổ phó</t>
  </si>
  <si>
    <t>Ủy viên/cán bộ chấm thi, thư ký, kỹ thuật viên</t>
  </si>
  <si>
    <t xml:space="preserve">Nhân viên phục vụ, công an, bảo vệ </t>
  </si>
  <si>
    <t>Chủ trì</t>
  </si>
  <si>
    <t>Các thành viên</t>
  </si>
  <si>
    <t>Thi chọn học sinh giỏi cấp tỉnh, cấp huyện (Đề tự luận, đề trắc nghiệm, đề thực hành, đề thi nói)</t>
  </si>
  <si>
    <t>Thi lập đội tuyển học sinh giỏi dự thi chon học sinh giỏi cấp quốc gia (Đề tự luận, đề trắc nghiệm, đề thực hành, đề thi nói)</t>
  </si>
  <si>
    <t>Thành viên</t>
  </si>
  <si>
    <t>Tiền công soạn thảo câu hỏi thô</t>
  </si>
  <si>
    <t>Tiền công rà soát, chọn lọc, thẩm định và biên tập câu hỏi</t>
  </si>
  <si>
    <t>Tiền công chỉnh sửa câu hỏi sau thử nghiệm</t>
  </si>
  <si>
    <t>Tiền công chỉnh sửa lại các câu hỏi sau khi thử nghiệm đề thi</t>
  </si>
  <si>
    <t>Tiền công rà soát, lựa chọn và nhập các câu hỏi vào ngân hàng câu hỏi thi theo hướng chuẩn hóa</t>
  </si>
  <si>
    <t>Tiền công cho cán bộ phụ trách lớp tập huấn</t>
  </si>
  <si>
    <t>Tiền công biên soạn và giảng dạy lý thuyết</t>
  </si>
  <si>
    <t>Tiền công biên soạn và giảng dạy thực hành</t>
  </si>
  <si>
    <t>Tiền công trợ lý thí nghiệm, thực hành</t>
  </si>
  <si>
    <t>Mức chi dự thảo NQ HĐND theo TT69/2021</t>
  </si>
  <si>
    <t>a</t>
  </si>
  <si>
    <t>b</t>
  </si>
  <si>
    <t>c</t>
  </si>
  <si>
    <t>d</t>
  </si>
  <si>
    <t>e</t>
  </si>
  <si>
    <t>Chi tiền ăn cho học sinh tham gia đội tuyển dự thi chọn học sinh giỏi quốc gia</t>
  </si>
  <si>
    <t>ĐVT: 1000 đồng</t>
  </si>
  <si>
    <t>Theo quy định tại Nghị quyết số 19/2017/NQ-HĐND ngày 06/12/2017</t>
  </si>
  <si>
    <t>Chi tiền ở cho học sinh tham gia đội tuyển dự thi chọn học sinh giỏi quốc gia</t>
  </si>
  <si>
    <t>Chi tiền đi lại cho học sinh tham gia đội tuyển dự thi chọn học sinh giỏi quốc gia</t>
  </si>
  <si>
    <t>ĐVT: 1.000 đồng</t>
  </si>
  <si>
    <t>Theo TT38 và TT32</t>
  </si>
  <si>
    <t>Trưởng đoàn thanh tra</t>
  </si>
  <si>
    <t>Đoàn viên thanh tra</t>
  </si>
  <si>
    <t>Thanh tra viên độc lập</t>
  </si>
  <si>
    <t>MỨC CHI CHO HỌC SINH THAM GIA ĐỘI TUYỂN CỦA TỈNH DỰ THI CHỌN HSG QUỐC GIA THEO THÔNG TƯ 69 DẪN CHIẾU ĐẾN CÁC THÔNG TƯ KHÁC (các Thông tư này đã được HĐND tỉnh Tuyên Quang quy định cụ thể)</t>
  </si>
  <si>
    <t>Thanh tra đề xuất (ND này không có trong quy định)</t>
  </si>
  <si>
    <r>
      <t xml:space="preserve">Tiền công chấm thi: 
</t>
    </r>
    <r>
      <rPr>
        <b/>
        <i/>
        <sz val="12"/>
        <rFont val="Times New Roman"/>
        <family val="1"/>
      </rPr>
      <t>Chấm bài thi tự luận, bài thi nói và bài thi thực hành, bài thi tin học, bài thi trắc nghiệm; 
Chấm thẩm định (đối với thi tốt nghiệp THPT);
Chấm phúc khảo bài thi tự luận, bài thi nói và bài thi thực hành, bài thi tin học, bài thi trắc nghiệm</t>
    </r>
  </si>
  <si>
    <t>Khung mức chi hoặc mức chi tối đa TTLT66</t>
  </si>
  <si>
    <r>
      <t xml:space="preserve">Mức chi tối đa theo TT69/2021
</t>
    </r>
    <r>
      <rPr>
        <b/>
        <i/>
        <sz val="10"/>
        <rFont val="Times New Roman"/>
        <family val="1"/>
      </rPr>
      <t>(Mức 1 của TT02/2015)</t>
    </r>
  </si>
  <si>
    <t>Tương đương mức lương theo ngày của chuyên gia tư vấn trong nước</t>
  </si>
  <si>
    <r>
      <t xml:space="preserve">Kinh phí theo </t>
    </r>
    <r>
      <rPr>
        <b/>
        <i/>
        <sz val="10"/>
        <rFont val="Times New Roman"/>
        <family val="1"/>
      </rPr>
      <t>Mức 2 của TT02/2015</t>
    </r>
  </si>
  <si>
    <r>
      <t xml:space="preserve">Dự thảo NQ HĐND
</t>
    </r>
    <r>
      <rPr>
        <b/>
        <i/>
        <sz val="10"/>
        <rFont val="Times New Roman"/>
        <family val="1"/>
      </rPr>
      <t>(Mức 3 của TT02/2015)</t>
    </r>
  </si>
  <si>
    <r>
      <t xml:space="preserve">Kinh phí theo </t>
    </r>
    <r>
      <rPr>
        <b/>
        <i/>
        <sz val="10"/>
        <rFont val="Times New Roman"/>
        <family val="1"/>
      </rPr>
      <t>Mức 4 của TT02/2015</t>
    </r>
  </si>
  <si>
    <t>Tiền công chi cho công tác thanh tra, kiểm tra trước, trong và sau khi thi</t>
  </si>
  <si>
    <t>Chi đào tạo, bồi dưỡng cho người tham gia soạn thảo, biên tập, hoàn thiện câu trắc nghiệm</t>
  </si>
  <si>
    <t>3.4</t>
  </si>
  <si>
    <r>
      <t xml:space="preserve">Tiền công cho tổ trưởng, tổ phó các tổ chấm thi đối với thi chọn học sinh giỏi cấp tỉnh, cấp huyện; thi tuyển sinh đầu cấp;  tuyển sinh cấp THCS trong trường THPT Chuyên </t>
    </r>
    <r>
      <rPr>
        <b/>
        <i/>
        <sz val="12"/>
        <rFont val="Times New Roman"/>
        <family val="1"/>
      </rPr>
      <t>(ngoài tiền công chấm thi)</t>
    </r>
  </si>
  <si>
    <t>Mức lương theo ngày của chuyên gia tư vấn trong nước</t>
  </si>
  <si>
    <t>Mức mức lương theo ngày của chuyên gia tư vấn trong nước</t>
  </si>
  <si>
    <t>Giảm 30% so với các chức danh liền trước</t>
  </si>
  <si>
    <t>Thi tuyển sinh vào các lớp đầu cấp phổ thông, giáo dục thường xuyên; tuyển sinh cấp THCS trong trường THPT Chuyên</t>
  </si>
  <si>
    <r>
      <t xml:space="preserve">Tiền công thi nghiên cứu khoa học, kỹ thuật </t>
    </r>
    <r>
      <rPr>
        <b/>
        <sz val="12"/>
        <color rgb="FFFF0000"/>
        <rFont val="Times New Roman"/>
        <family val="1"/>
      </rPr>
      <t xml:space="preserve">cấp huyện, </t>
    </r>
    <r>
      <rPr>
        <b/>
        <sz val="12"/>
        <rFont val="Times New Roman"/>
        <family val="1"/>
      </rPr>
      <t>cấp tỉnh học sinh trung học cơ sở và trung học phổ thông</t>
    </r>
  </si>
  <si>
    <t>1. Mức lương theo tuần áp dụng đối với chuyên gia tư vấn làm việc từ 6 ngày trở lên nhưng không đủ một tháng được xác định trên cơ sở mức lương theo tháng quy định tại Điều 3 Thông tư này nhân với 12 tháng, chia cho 52 tuần và nhân với hệ số 1,2.</t>
  </si>
  <si>
    <t>2. Mức lương theo ngày áp dụng đối với chuyên gia tư vấn làm việc từ 8 giờ trở lên nhưng không đủ 6 ngày, được xác định trên cơ sở mức lương theo tháng quy định tại Điều 3 Thông tư này chia cho 26 ngày và nhân với hệ số 1,3.</t>
  </si>
  <si>
    <t>3. Mức lương theo giờ áp dụng đối với chuyên gia tư vấn làm việc dưới 8 giờ, được xác định trên cơ sở mức lương theo tháng quy định tại Điều 3 Thông tư này chia cho 26 ngày, chia cho 8 giờ và nhân với hệ số 1,3.</t>
  </si>
  <si>
    <t>Tính bằng 50% so với TT69</t>
  </si>
  <si>
    <t>Tiền công tập huấn các đội tuyển dự thi chọn học sinh giỏi cấp tỉnh</t>
  </si>
  <si>
    <t>Bằng mức của TT69</t>
  </si>
  <si>
    <t>Kinh phí đề xuất</t>
  </si>
  <si>
    <t>Thi lập đội tuyển học sinh giỏi dự thi chọn học sinh giỏi cấp quốc gia (Đề tự luận, đề trắc nghiệm, đề thực hành, đề thi nói)</t>
  </si>
  <si>
    <t>Thi chọn học sinh giỏi cấp tỉnh</t>
  </si>
  <si>
    <t>Thi chọn học sinh giỏi cấp tỉnh (Đề tự luận, đề trắc nghiệm, đề thực hành, đề thi nói)</t>
  </si>
  <si>
    <t>Tiền công cho tổ trưởng, tổ phó các tổ chấm thi đối với thi chọn học sinh giỏi cấp tỉnh; thi tuyển sinh đầu cấp;  tuyển sinh cấp THCS trong trường THPT Chuyên (ngoài tiền công chấm thi)</t>
  </si>
  <si>
    <t>Tiền công thi nghiên cứu khoa học, kỹ thuật cấp tỉnh học sinh trung học cơ sở và trung học phổ thông</t>
  </si>
  <si>
    <t>Quy định Kỳ thi tại TT38 và TT32</t>
  </si>
  <si>
    <t>(Kèm theo Nghị quyết số:          /2021/NQ-HDND ngày     /   /2021 của HĐND tỉnh Tuyên Quang)</t>
  </si>
  <si>
    <t>DỰ THẢO QUY ĐỊNH MỨC CHI  TỔ CHỨC CÁC KỲ THI, CUỘC THI, HỘI THI ĐỐI VỚI GIÁO DỤC PHỔ THÔNG TẠI  TỈNH TUYÊN QUANG</t>
  </si>
  <si>
    <t>Số tiền/ngày</t>
  </si>
  <si>
    <t>Mức 3</t>
  </si>
  <si>
    <t>Mức 4</t>
  </si>
  <si>
    <t>Mức lương theo ngày</t>
  </si>
  <si>
    <t>Số tiền</t>
  </si>
  <si>
    <t>Tương đương 60% mức lương theo ngày của CGTV theo Mức 3</t>
  </si>
  <si>
    <t>Tương đương 50% mức lương theo ngày của CGTV theo Mức 3</t>
  </si>
  <si>
    <t>Tương đương 50% mức lương theo ngày của CGTV theo Mức 2</t>
  </si>
  <si>
    <t>Tương đương 70% mức lương theo ngày của CGTV theo Mức 3</t>
  </si>
  <si>
    <t>Tương đương 60% mức lương theo ngày của CGTV theo Mức 2</t>
  </si>
  <si>
    <t xml:space="preserve">Chủ tịch Hội đồng/Trưởng ban </t>
  </si>
  <si>
    <t>PCT Hội đồng/Phó Trưởng ban</t>
  </si>
  <si>
    <t>Phó Chủ tịch/Phó ban</t>
  </si>
  <si>
    <t>Tương đương 80% mức lương theo ngày của CGTV theo Mức 3</t>
  </si>
  <si>
    <t>Tương đương 40% mức lương theo ngày của CGTV theo Mức 3</t>
  </si>
  <si>
    <t>Mức 1 (chức danh chủ trì)</t>
  </si>
  <si>
    <t>Mức 2 (chức danh chủ trì 1 phần)</t>
  </si>
  <si>
    <t>Đồng/câu</t>
  </si>
  <si>
    <t xml:space="preserve">Tối đa 250/tiết </t>
  </si>
  <si>
    <t xml:space="preserve">Tối đa 350/tiết </t>
  </si>
  <si>
    <t xml:space="preserve">Tối đa 115/tiết </t>
  </si>
  <si>
    <r>
      <t xml:space="preserve">Thành viên các Hội đồng/Ban chấm thi:
</t>
    </r>
    <r>
      <rPr>
        <sz val="12"/>
        <rFont val="Times New Roman"/>
        <family val="1"/>
      </rPr>
      <t>Hội đồng/Ban Chấm thi tự luận; 
Hội đồng/Ban Chấm thi trắc nghiệm;
Hội đồng/Ban phúc khảo tự luận;
Hội đồng/Ban phúc khảo trắc nghiệm; 
Hội đồng/Ban Chấm thẩm định bài thi</t>
    </r>
  </si>
  <si>
    <t>Tương đương 60% mức lương theo ngày của CGTV theo Mức 1</t>
  </si>
  <si>
    <t>Tương đương 55% mức lương theo ngày của CGTV theo Mức 2</t>
  </si>
  <si>
    <t>Tương đương 45% mức lương theo ngày của CGTV theo Mức 2</t>
  </si>
  <si>
    <t>Tính bằng 60% theo thứ tự: Thi tốt nghiệp trung học phổ thông: tối đa 600.000 đồng/đề; Thi chọn học sinh giỏi cấp quốc gia: tối đa 1.000.000 đồng/đề theo phân môn; Thi chọn học sinh vào đội tuyển quốc gia dự thi Olympic quốc tế: tối đa 1.500.000 đồng/đề theo phân môn</t>
  </si>
  <si>
    <t>Tiền công biên soạn và giảng dạy lý thuyết (1/2 ngày biên soạn, 1/2 ngày giảng dạy)</t>
  </si>
  <si>
    <t>Tiền công biên soạn và giảng dạy thực hành (1/2 ngày biên soạn, 1/2 ngày giảng dạy)</t>
  </si>
  <si>
    <t>Thành viên Ban Chỉ đạo thi (áp dụng cho Kỳ thi tốt nghiệp THPT)</t>
  </si>
  <si>
    <t>Hội đồng thi (áp dụng cho Kỳ thi tốt nghiệp THPT)</t>
  </si>
  <si>
    <t>Thành viên Ban Thư ký (áp dụng cho Kỳ thi tốt nghiệp THPT)</t>
  </si>
  <si>
    <t>Tương đương 60% mức lương theo ngày của CGTV theo Mức 4</t>
  </si>
  <si>
    <t>Tương đương 30% mức lương theo ngày của CGTV theo Mức 3</t>
  </si>
  <si>
    <t>Tương đương 20% mức lương theo ngày của CGTV theo Mức 3</t>
  </si>
  <si>
    <t>Phó Chủ tịch Thường trực/Phó Trưởng ban Thường trực</t>
  </si>
  <si>
    <t>Phó Chủ tịch Thường trực Hội đồng/Phó Trưởng ban Thường trực</t>
  </si>
  <si>
    <r>
      <t xml:space="preserve">Tiền công chấm thi: 
</t>
    </r>
    <r>
      <rPr>
        <b/>
        <i/>
        <sz val="12"/>
        <rFont val="Times New Roman"/>
        <family val="1"/>
      </rPr>
      <t xml:space="preserve">Chấm bài thi tự luận, bài thi nói và bài thi thực hành, bài thi tin học, bài thi trắc nghiệm; 
</t>
    </r>
    <r>
      <rPr>
        <b/>
        <i/>
        <sz val="12"/>
        <rFont val="Times New Roman"/>
        <family val="1"/>
      </rPr>
      <t>Chấm phúc khảo bài thi tự luận, bài thi nói và bài thi thực hành, bài thi tin học, bài thi trắc nghiệm</t>
    </r>
  </si>
  <si>
    <t>Thi lập đội tuyển dự thi chọn học sinh giỏi cấp quốc gia</t>
  </si>
  <si>
    <t xml:space="preserve">Hội đồng thi </t>
  </si>
  <si>
    <t>Hội đồng/Ban ra đề thi</t>
  </si>
  <si>
    <t>Hội đồng/Ban in sao đề thi</t>
  </si>
  <si>
    <t>Ban Chỉ đạo thi (áp dụng cho Kỳ thi tốt nghiệp THPT)</t>
  </si>
  <si>
    <t xml:space="preserve">Ban Thư ký </t>
  </si>
  <si>
    <t>Hội đồng/Ban Coi thi</t>
  </si>
  <si>
    <t>Nhân viên phục vụ, công an, bảo vệ, y tế</t>
  </si>
  <si>
    <t>Ủy viên, thư ký, công an, bảo vệ, y tế làm việc cách ly (vòng trong)</t>
  </si>
  <si>
    <t xml:space="preserve">Nhân viên phục vụ, công an, bảo vệ, y tế vòng ngoài </t>
  </si>
  <si>
    <t>Điểm trưởng</t>
  </si>
  <si>
    <t>Phó trưởng điểm</t>
  </si>
  <si>
    <t>Ủy viên, thư ký, giám thị/cán bộ coi thi, cán bộ giám sát</t>
  </si>
  <si>
    <t>Trật tự viên, Y tế, Công an, bảo vệ, phục vụ</t>
  </si>
  <si>
    <t>Ban/Tổ Làm phách</t>
  </si>
  <si>
    <t xml:space="preserve">Nhân viên phục vụ, công an, bảo vệ, y tế </t>
  </si>
  <si>
    <t xml:space="preserve">Thi tuyển sinh vào các lớp đầu cấp </t>
  </si>
  <si>
    <t xml:space="preserve">Thi lập đội tuyển dự thi chọn học sinh giỏi cấp quốc gia </t>
  </si>
  <si>
    <t>100% mức lương theo ngày của CGTV theo Mức 3</t>
  </si>
  <si>
    <t>90% mức lương theo ngày của CGTV theo Mức 3</t>
  </si>
  <si>
    <t>80% mức lương theo ngày của CGTV theo Mức 3</t>
  </si>
  <si>
    <t>60% mức lương theo ngày của CGTV theo Mức 3</t>
  </si>
  <si>
    <t>40% mức lương theo ngày của CGTV theo Mức 3</t>
  </si>
  <si>
    <t>85% mức lương theo ngày của CGTV theo Mức 3</t>
  </si>
  <si>
    <t>74% mức lương theo ngày của CGTV theo Mức 3</t>
  </si>
  <si>
    <t>78% mức lương theo ngày của CGTV theo Mức 3</t>
  </si>
  <si>
    <t>77% mức lương theo ngày của CGTV theo Mức 3</t>
  </si>
  <si>
    <t>71% mức lương theo ngày của CGTV theo Mức 3</t>
  </si>
  <si>
    <t>50% mức lương theo buổi của Thông tư số 36</t>
  </si>
  <si>
    <t>50% mức lương theo ngày của CGTV theo Mức 3</t>
  </si>
  <si>
    <t>70% mức lương theo ngày của CGTV theo Mức 3</t>
  </si>
  <si>
    <t>Tiền công cho tổ trưởng, tổ phó các tổ chấm thi đối với thi chọn học sinh giỏi cấp tỉnh; thi tuyển sinh đầu cấp</t>
  </si>
  <si>
    <t>20% mức lương theo ngày của CGTV theo Mức 3</t>
  </si>
  <si>
    <t>30% mức lương theo ngày của CGTV theo Mức 3</t>
  </si>
  <si>
    <t>Phó trưởng đoàn thanh tra</t>
  </si>
  <si>
    <t>g</t>
  </si>
  <si>
    <t>Mức lương theo ngày (Thông tư số 02/2015/TT-BLĐTBXH</t>
  </si>
  <si>
    <t xml:space="preserve">Chủ tịch/Trưởng ban </t>
  </si>
  <si>
    <t>Phó Chủ tịch/Phó Trường ban</t>
  </si>
  <si>
    <t xml:space="preserve">Ủy viên ra đề thi tuyển sinh vào các lớp đầu cấp </t>
  </si>
  <si>
    <t>đ</t>
  </si>
  <si>
    <t xml:space="preserve">Ủy viên ra đề thi chọn học sinh giỏi cấp tỉnh </t>
  </si>
  <si>
    <t>Ủy viên ra đề thi lập đội tuyển học sinh giỏi dự thi chọn học sinh giỏi cấp quốc gia</t>
  </si>
  <si>
    <t>Thư ký, bảo vệ, y tế vòng trong (24/24h)</t>
  </si>
  <si>
    <t>h</t>
  </si>
  <si>
    <t xml:space="preserve">Thư ký, bảo vệ, y tế vòng ngoài </t>
  </si>
  <si>
    <t>Ban Vận chuyển và bàn giao đề thi</t>
  </si>
  <si>
    <t>Thành viên, công an</t>
  </si>
  <si>
    <t>Phó Chủ tịch thường trực</t>
  </si>
  <si>
    <t>Hội đồng xét tốt nghiệp</t>
  </si>
  <si>
    <t>1.10</t>
  </si>
  <si>
    <r>
      <t xml:space="preserve">Hội đồng/Ban chấm thi:
</t>
    </r>
    <r>
      <rPr>
        <sz val="10"/>
        <rFont val="Times New Roman"/>
        <family val="1"/>
      </rPr>
      <t>Hội đồng/Ban Chấm thi tự luận; 
Hội đồng/Ban Chấm thi trắc nghiệm;
Hội đồng/Ban phúc khảo tự luận;
Hội đồng/Ban phúc khảo trắc nghiệm; 
Hội đồng/Ban Chấm thẩm định bài thi</t>
    </r>
  </si>
  <si>
    <t>Ủy viên, thư ký, kỹ thuật viên</t>
  </si>
  <si>
    <t>Chấm thi tuyển sinh vào các lớp đầu cấp phổ thông</t>
  </si>
  <si>
    <t>Chấm thi chọn học sinh giỏi cấp tỉnh</t>
  </si>
  <si>
    <t>Chấm thi tốt nghiệp trung học phổ thông</t>
  </si>
  <si>
    <t>Chấm thi lập đội tuyển học sinh giỏi dự thi chọn học sinh giỏi cấp quốc gia</t>
  </si>
  <si>
    <t>i</t>
  </si>
  <si>
    <t>Bảo vệ, phục vụ, y tế, công an</t>
  </si>
  <si>
    <t xml:space="preserve">Các nhiệm vụ khác có liên quan </t>
  </si>
  <si>
    <t>Chi phí theo thực tế để chuẩn bị, tổ chức và tham dự các kỳ thi</t>
  </si>
  <si>
    <t>a)</t>
  </si>
  <si>
    <t>Chi thuê địa điểm làm việc cho Hội đồng ra đề thi, Hội đồng/Ban in sao đề thi (nếu có);</t>
  </si>
  <si>
    <t>Cơ quan, đơn vị được giao nhiệm vụ chủ trì thực hiện các nhiệm vụ này tuân thủ đầy đủ các quy định của pháp luật có liên quan về mua sắm, đấu thầu để tổ chức thực hiện; khi thanh toán phải có đầy đủ chứng từ, hóa đơn theo quy định. Trong trường hợp sử dụng cơ sở vật chất của các cơ quan, đơn vị khác (địa điểm, thiết bị, dụng cụ) để thực hiện nhưng vẫn phải thanh toán các khoản chi phí điện, nước, vệ sinh, an ninh, phục vụ, thì chứng từ thanh toán là bản hợp đồng và thanh lý hợp đồng công việc giữa hai bên kèm theo phiếu thu của cơ quan, đơn vị cho mượn cơ sở vật chất; bên cho mượn cơ sở vật chất hạch toán khoản thu này để giảm chi kinh phí hoạt động của đơn vị.</t>
  </si>
  <si>
    <t>b)</t>
  </si>
  <si>
    <t>Chi thuê địa điểm thi, địa điểm chấm thi (nếu có)</t>
  </si>
  <si>
    <t>c)</t>
  </si>
  <si>
    <t>Chi thuê phòng học, phòng thí nghiệm; thuê phương tiện đi thực tế, thực hành cho việc tập huấn các đội tuyển dự thi chọn học sinh cấp quốc gia, các kỳ thi Olympic khu vực và quốc tế (nếu có)</t>
  </si>
  <si>
    <t>d)</t>
  </si>
  <si>
    <t>Chi mua, thuê, vận chuyển, lắp đặt, gia công, kiểm tra các dụng cụ, hóa chất, nguyên vật liệu, trang thiết bị, mẫu vật thực hành, vật tư, văn phòng phẩm phục vụ ra đề thi, in sao đề thi, tổ chức thi, chấm thi, tập huấn các đội tuyển và tham dự các kỳ thi chọn học sinh giỏi cấp tỉnh, cấp quốc gia, Olympic quốc tế và khu vực; chi in ấn các tài liệu, giấy chứng nhận, thẻ phục vụ công tác tổ chức thi, chấm thi;</t>
  </si>
  <si>
    <t>đ)</t>
  </si>
  <si>
    <t>Các khoản chi phục vụ hoạt động của các Hội đồng ra đề thi, Hội đồng in sao đề thi (nếu có);</t>
  </si>
  <si>
    <t xml:space="preserve">Chi tổ chức các cuộc họp, hội thảo, hội nghị; chi đi công tác để thanh tra, kiểm tra trước, trong và sau khi thi; chi tiền ở, đi lại trong nước của những người tham gia công tác tổ chức thi và chấm thi (nếu có), giáo viên (nếu có) và học sinh các đội dự tuyển dự thi quốc gia, thi Olympic khu vực và quốc tế.  </t>
  </si>
  <si>
    <t>Thực hiện theo quy định tại Thông tư số 40/2017/TT-BTC ngày 28 tháng 4 năm 2017 của Bộ Tài chính quy định chế độ công tác phí, chế độ chi hội nghị (sau đây gọi tắt là Thông tư số 40/2017/TT-BTC).</t>
  </si>
  <si>
    <t>Chi tiền ăn, tiền giải khát giữa giờ cho thành viên Hội đồng/Ban ra đề thi, Hội đồng/Ban in sao đề thi, những người làm phách tập trung trong những ngày làm việc tập trung cách ly</t>
  </si>
  <si>
    <t>Tiền ăn, tiền giải khát giữa giờ trong thời gian thực tế ra đề thi, in sao đề thi, làm phách</t>
  </si>
  <si>
    <t>Mức chi bằng 150% mức chi quy định tại Thông tư số 40/2017/TT-BTC.</t>
  </si>
  <si>
    <t>Tiền ăn, tiền giải khát giữa giờ trong thời gian cách ly còn lại (cách ly để chờ hết thời gian tổ chức kỳ thi mà không phải trực tiếp làm nhiệm vụ ra đề thi, in sao đề thi, làm phách)</t>
  </si>
  <si>
    <t>Thực hiện theo quy định tại Thông tư số 40/2017/TT-BTC</t>
  </si>
  <si>
    <t>Chi tiền ăn, tiền giải khát giữa giờ cho các thành viên tham gia công tác tổ chức thi và chấm thi (nếu có), giáo viên (nếu có) và học sinh các đội dự tuyển quốc gia trong quá trình tập huấn để tham dự các kỳ thi Olympic khu vực và quốc tế</t>
  </si>
  <si>
    <t>Thực hiện theo quy định tại Thông tư số 40/2017/TT-BTC.</t>
  </si>
  <si>
    <t>Kinh phí đề xuất theo TT 69 (1000 đồng)</t>
  </si>
  <si>
    <t>THUYẾT MINH MỨC CHI  TỔ CHỨC CÁC KỲ THI, CUỘC THI, 
HỘI THI ĐỐI VỚI GIÁO DỤC PHỔ THÔNG TẠI  TỈNH BÌNH PHƯỚC</t>
  </si>
  <si>
    <t xml:space="preserve">Khung hoặc mức chi tối đa TTLT66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</si>
</sst>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46" x14ac:knownFonts="1">
    <font>
      <sz val="14"/>
      <color theme="1"/>
      <name val="Times New Roman"/>
      <family val="2"/>
      <charset val="163"/>
    </font>
    <font>
      <sz val="14"/>
      <color theme="1"/>
      <name val="Times New Roman"/>
      <family val="1"/>
    </font>
    <font>
      <b/>
      <sz val="12"/>
      <color theme="1"/>
      <name val="Times New Roman"/>
      <family val="1"/>
    </font>
    <font>
      <sz val="12"/>
      <color theme="1"/>
      <name val="Times New Roman"/>
      <family val="1"/>
    </font>
    <font>
      <i/>
      <sz val="12"/>
      <color theme="1"/>
      <name val="Times New Roman"/>
      <family val="1"/>
    </font>
    <font>
      <b/>
      <i/>
      <sz val="12"/>
      <color theme="1"/>
      <name val="Times New Roman"/>
      <family val="1"/>
    </font>
    <font>
      <i/>
      <sz val="12"/>
      <color rgb="FF0000FF"/>
      <name val="Times New Roman"/>
      <family val="1"/>
    </font>
    <font>
      <b/>
      <sz val="13"/>
      <color theme="1"/>
      <name val="Times New Roman"/>
      <family val="1"/>
    </font>
    <font>
      <sz val="12"/>
      <color rgb="FF7030A0"/>
      <name val="Times New Roman"/>
      <family val="1"/>
    </font>
    <font>
      <sz val="12"/>
      <color rgb="FF000000"/>
      <name val="Times New Roman"/>
      <family val="1"/>
    </font>
    <font>
      <b/>
      <sz val="13"/>
      <color rgb="FF000099"/>
      <name val="Times New Roman"/>
      <family val="1"/>
    </font>
    <font>
      <sz val="14"/>
      <color rgb="FF000099"/>
      <name val="Times New Roman"/>
      <family val="1"/>
    </font>
    <font>
      <b/>
      <sz val="12"/>
      <color rgb="FF000099"/>
      <name val="Times New Roman"/>
      <family val="1"/>
    </font>
    <font>
      <sz val="12"/>
      <color rgb="FF000099"/>
      <name val="Times New Roman"/>
      <family val="1"/>
    </font>
    <font>
      <i/>
      <sz val="12"/>
      <color rgb="FF000099"/>
      <name val="Times New Roman"/>
      <family val="1"/>
    </font>
    <font>
      <b/>
      <i/>
      <sz val="12"/>
      <color rgb="FF000099"/>
      <name val="Times New Roman"/>
      <family val="1"/>
    </font>
    <font>
      <sz val="14"/>
      <color theme="1"/>
      <name val="Times New Roman"/>
      <family val="2"/>
      <charset val="163"/>
    </font>
    <font>
      <b/>
      <sz val="12"/>
      <name val="Times New Roman"/>
      <family val="1"/>
    </font>
    <font>
      <b/>
      <i/>
      <sz val="12"/>
      <name val="Times New Roman"/>
      <family val="1"/>
    </font>
    <font>
      <sz val="14"/>
      <name val="Times New Roman"/>
      <family val="1"/>
    </font>
    <font>
      <sz val="12"/>
      <name val="Times New Roman"/>
      <family val="1"/>
    </font>
    <font>
      <i/>
      <sz val="12"/>
      <name val="Times New Roman"/>
      <family val="1"/>
    </font>
    <font>
      <b/>
      <sz val="13"/>
      <name val="Times New Roman"/>
      <family val="1"/>
    </font>
    <font>
      <i/>
      <sz val="14"/>
      <color rgb="FF000099"/>
      <name val="Times New Roman"/>
      <family val="1"/>
    </font>
    <font>
      <i/>
      <sz val="14"/>
      <name val="Times New Roman"/>
      <family val="1"/>
    </font>
    <font>
      <b/>
      <i/>
      <sz val="14"/>
      <name val="Times New Roman"/>
      <family val="1"/>
    </font>
    <font>
      <i/>
      <sz val="13"/>
      <name val="Times New Roman"/>
      <family val="1"/>
    </font>
    <font>
      <sz val="12"/>
      <color theme="1"/>
      <name val="Times New Roman"/>
      <family val="2"/>
      <charset val="163"/>
    </font>
    <font>
      <b/>
      <sz val="14"/>
      <color theme="1"/>
      <name val="Times New Roman"/>
      <family val="1"/>
    </font>
    <font>
      <b/>
      <sz val="10"/>
      <name val="Times New Roman"/>
      <family val="1"/>
    </font>
    <font>
      <b/>
      <i/>
      <sz val="10"/>
      <name val="Times New Roman"/>
      <family val="1"/>
    </font>
    <font>
      <sz val="10"/>
      <name val="Times New Roman"/>
      <family val="1"/>
    </font>
    <font>
      <i/>
      <sz val="10"/>
      <name val="Times New Roman"/>
      <family val="1"/>
    </font>
    <font>
      <b/>
      <i/>
      <sz val="10"/>
      <color rgb="FF000099"/>
      <name val="Times New Roman"/>
      <family val="1"/>
    </font>
    <font>
      <i/>
      <sz val="10"/>
      <color rgb="FF000099"/>
      <name val="Times New Roman"/>
      <family val="1"/>
    </font>
    <font>
      <sz val="10"/>
      <color rgb="FF000099"/>
      <name val="Times New Roman"/>
      <family val="1"/>
    </font>
    <font>
      <b/>
      <sz val="12"/>
      <color rgb="FFFF0000"/>
      <name val="Times New Roman"/>
      <family val="1"/>
    </font>
    <font>
      <sz val="13"/>
      <name val="Times New Roman"/>
      <family val="1"/>
    </font>
    <font>
      <i/>
      <sz val="14"/>
      <color theme="1"/>
      <name val="Times New Roman"/>
      <family val="1"/>
    </font>
    <font>
      <b/>
      <sz val="11"/>
      <name val="Times New Roman"/>
      <family val="1"/>
    </font>
    <font>
      <sz val="12"/>
      <color rgb="FFFF0000"/>
      <name val="Times New Roman"/>
      <family val="1"/>
    </font>
    <font>
      <sz val="11"/>
      <name val="Times New Roman"/>
      <family val="1"/>
    </font>
    <font>
      <sz val="10"/>
      <color rgb="FFFF0000"/>
      <name val="Times New Roman"/>
      <family val="1"/>
    </font>
    <font>
      <b/>
      <i/>
      <sz val="10"/>
      <color rgb="FFFF0000"/>
      <name val="Times New Roman"/>
      <family val="1"/>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6" fillId="0" borderId="0" applyFont="0" applyFill="0" applyBorder="0" applyAlignment="0" applyProtection="0"/>
    <xf numFmtId="0" fontId="27" fillId="0" borderId="0"/>
  </cellStyleXfs>
  <cellXfs count="242">
    <xf numFmtId="0" fontId="0" fillId="0" borderId="0" xfId="0"/>
    <xf numFmtId="0" fontId="0" fillId="0" borderId="0" xfId="0" applyBorder="1"/>
    <xf numFmtId="0" fontId="3" fillId="0" borderId="0" xfId="0" applyFont="1" applyBorder="1" applyAlignment="1">
      <alignment vertical="center"/>
    </xf>
    <xf numFmtId="0" fontId="1" fillId="0" borderId="0" xfId="0"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5" fillId="0" borderId="1" xfId="0" applyNumberFormat="1" applyFont="1" applyBorder="1" applyAlignment="1">
      <alignment vertical="center" wrapText="1"/>
    </xf>
    <xf numFmtId="49" fontId="3" fillId="0" borderId="1" xfId="0" applyNumberFormat="1" applyFont="1" applyBorder="1" applyAlignment="1">
      <alignment vertical="center" wrapText="1"/>
    </xf>
    <xf numFmtId="49" fontId="3" fillId="0" borderId="1" xfId="0" quotePrefix="1" applyNumberFormat="1" applyFont="1" applyBorder="1" applyAlignment="1">
      <alignment vertical="center" wrapText="1"/>
    </xf>
    <xf numFmtId="49" fontId="3" fillId="0" borderId="1" xfId="0" applyNumberFormat="1" applyFont="1" applyBorder="1" applyAlignment="1">
      <alignment horizontal="justify" vertical="center" wrapText="1"/>
    </xf>
    <xf numFmtId="49" fontId="0" fillId="0" borderId="0" xfId="0" applyNumberFormat="1" applyBorder="1"/>
    <xf numFmtId="17" fontId="3" fillId="0" borderId="1" xfId="0" quotePrefix="1"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0" xfId="0" applyFill="1" applyBorder="1"/>
    <xf numFmtId="0" fontId="11" fillId="0" borderId="0" xfId="0" applyFont="1"/>
    <xf numFmtId="0" fontId="12" fillId="0" borderId="1" xfId="0" applyFont="1" applyBorder="1" applyAlignment="1">
      <alignment horizontal="center" vertical="center" wrapText="1"/>
    </xf>
    <xf numFmtId="49" fontId="12" fillId="0" borderId="1" xfId="0" applyNumberFormat="1" applyFont="1" applyBorder="1" applyAlignment="1">
      <alignment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vertical="center" wrapText="1"/>
    </xf>
    <xf numFmtId="0" fontId="14" fillId="3" borderId="1" xfId="0" applyFont="1" applyFill="1" applyBorder="1" applyAlignment="1">
      <alignment horizontal="center" vertical="center" wrapText="1"/>
    </xf>
    <xf numFmtId="49" fontId="11" fillId="0" borderId="0" xfId="0" applyNumberFormat="1" applyFont="1" applyBorder="1"/>
    <xf numFmtId="0" fontId="11" fillId="0" borderId="0" xfId="0" applyFont="1" applyBorder="1"/>
    <xf numFmtId="0" fontId="10"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49" fontId="17" fillId="0" borderId="1" xfId="0" applyNumberFormat="1" applyFont="1" applyBorder="1" applyAlignment="1">
      <alignment vertical="center" wrapText="1"/>
    </xf>
    <xf numFmtId="0" fontId="17"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0" xfId="0" applyFont="1"/>
    <xf numFmtId="49" fontId="18" fillId="0" borderId="1" xfId="0" applyNumberFormat="1" applyFont="1" applyBorder="1" applyAlignment="1">
      <alignment vertical="center" wrapText="1"/>
    </xf>
    <xf numFmtId="0" fontId="20" fillId="0" borderId="1" xfId="0" applyFont="1" applyBorder="1" applyAlignment="1">
      <alignment vertical="center" wrapText="1"/>
    </xf>
    <xf numFmtId="0" fontId="20"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165" fontId="10" fillId="0" borderId="0" xfId="1" applyNumberFormat="1" applyFont="1" applyAlignment="1">
      <alignment horizontal="center" vertical="center" wrapText="1"/>
    </xf>
    <xf numFmtId="165" fontId="17" fillId="3" borderId="1" xfId="1" applyNumberFormat="1" applyFont="1" applyFill="1" applyBorder="1" applyAlignment="1">
      <alignment horizontal="center" vertical="center" wrapText="1"/>
    </xf>
    <xf numFmtId="165" fontId="17" fillId="4" borderId="1" xfId="1" applyNumberFormat="1" applyFont="1" applyFill="1" applyBorder="1" applyAlignment="1">
      <alignment horizontal="center" vertical="center" wrapText="1"/>
    </xf>
    <xf numFmtId="165" fontId="20" fillId="3" borderId="1" xfId="1" applyNumberFormat="1" applyFont="1" applyFill="1" applyBorder="1" applyAlignment="1">
      <alignment horizontal="center" vertical="center" wrapText="1"/>
    </xf>
    <xf numFmtId="165" fontId="20" fillId="4" borderId="1" xfId="1" applyNumberFormat="1" applyFont="1" applyFill="1" applyBorder="1" applyAlignment="1">
      <alignment horizontal="center" vertical="center" wrapText="1"/>
    </xf>
    <xf numFmtId="165" fontId="13" fillId="3" borderId="1" xfId="1" applyNumberFormat="1" applyFont="1" applyFill="1" applyBorder="1" applyAlignment="1">
      <alignment horizontal="center" vertical="center" wrapText="1"/>
    </xf>
    <xf numFmtId="165" fontId="13" fillId="4" borderId="1" xfId="1" applyNumberFormat="1" applyFont="1" applyFill="1" applyBorder="1" applyAlignment="1">
      <alignment horizontal="center" vertical="center" wrapText="1"/>
    </xf>
    <xf numFmtId="165" fontId="15" fillId="4" borderId="1" xfId="1" applyNumberFormat="1" applyFont="1" applyFill="1" applyBorder="1" applyAlignment="1">
      <alignment horizontal="center" vertical="center" wrapText="1"/>
    </xf>
    <xf numFmtId="165" fontId="14" fillId="4" borderId="1" xfId="1" applyNumberFormat="1" applyFont="1" applyFill="1" applyBorder="1" applyAlignment="1">
      <alignment horizontal="center" vertical="center" wrapText="1"/>
    </xf>
    <xf numFmtId="165" fontId="11" fillId="4" borderId="0" xfId="1" applyNumberFormat="1" applyFont="1" applyFill="1" applyBorder="1"/>
    <xf numFmtId="0" fontId="20" fillId="0" borderId="1" xfId="0" applyFont="1" applyBorder="1" applyAlignment="1">
      <alignment horizontal="center" vertical="center" wrapText="1"/>
    </xf>
    <xf numFmtId="49" fontId="20" fillId="0" borderId="1" xfId="0" applyNumberFormat="1" applyFont="1" applyBorder="1" applyAlignment="1">
      <alignment vertical="center" wrapText="1"/>
    </xf>
    <xf numFmtId="0" fontId="18" fillId="3" borderId="1" xfId="0" applyFont="1" applyFill="1" applyBorder="1" applyAlignment="1">
      <alignment horizontal="center" vertical="center" wrapText="1"/>
    </xf>
    <xf numFmtId="165" fontId="18" fillId="3" borderId="1" xfId="1" applyNumberFormat="1" applyFont="1" applyFill="1" applyBorder="1" applyAlignment="1">
      <alignment horizontal="center" vertical="center" wrapText="1"/>
    </xf>
    <xf numFmtId="165" fontId="18" fillId="4" borderId="1" xfId="1" applyNumberFormat="1" applyFont="1" applyFill="1" applyBorder="1" applyAlignment="1">
      <alignment horizontal="center" vertical="center" wrapText="1"/>
    </xf>
    <xf numFmtId="165" fontId="20" fillId="2" borderId="1" xfId="1" applyNumberFormat="1" applyFont="1" applyFill="1" applyBorder="1" applyAlignment="1">
      <alignment horizontal="center" vertical="center" wrapText="1"/>
    </xf>
    <xf numFmtId="49" fontId="20" fillId="0" borderId="1" xfId="0" quotePrefix="1" applyNumberFormat="1" applyFont="1" applyBorder="1" applyAlignment="1">
      <alignment vertical="center" wrapText="1"/>
    </xf>
    <xf numFmtId="165" fontId="20" fillId="0" borderId="1" xfId="1" applyNumberFormat="1" applyFont="1" applyFill="1" applyBorder="1" applyAlignment="1">
      <alignment horizontal="center" vertical="center" wrapText="1"/>
    </xf>
    <xf numFmtId="0" fontId="23" fillId="0" borderId="0" xfId="0" applyFont="1"/>
    <xf numFmtId="0" fontId="21" fillId="3" borderId="1" xfId="0" applyFont="1" applyFill="1" applyBorder="1" applyAlignment="1">
      <alignment horizontal="center" vertical="center" wrapText="1"/>
    </xf>
    <xf numFmtId="165" fontId="21" fillId="3" borderId="1" xfId="1" applyNumberFormat="1" applyFont="1" applyFill="1" applyBorder="1" applyAlignment="1">
      <alignment horizontal="center" vertical="center" wrapText="1"/>
    </xf>
    <xf numFmtId="165" fontId="21" fillId="4" borderId="1" xfId="1" applyNumberFormat="1" applyFont="1" applyFill="1" applyBorder="1" applyAlignment="1">
      <alignment horizontal="center" vertical="center" wrapText="1"/>
    </xf>
    <xf numFmtId="0" fontId="24" fillId="0" borderId="0" xfId="0" applyFont="1"/>
    <xf numFmtId="0" fontId="25" fillId="0" borderId="0" xfId="0" applyFont="1"/>
    <xf numFmtId="0" fontId="22" fillId="0" borderId="0" xfId="0" applyFont="1" applyAlignment="1">
      <alignment horizontal="center" vertical="center" wrapText="1"/>
    </xf>
    <xf numFmtId="49" fontId="18" fillId="0" borderId="1" xfId="0" quotePrefix="1" applyNumberFormat="1" applyFont="1" applyBorder="1" applyAlignment="1">
      <alignment vertical="center" wrapText="1"/>
    </xf>
    <xf numFmtId="17" fontId="20" fillId="3" borderId="1" xfId="0" quotePrefix="1" applyNumberFormat="1" applyFont="1" applyFill="1" applyBorder="1" applyAlignment="1">
      <alignment horizontal="center" vertical="center" wrapText="1"/>
    </xf>
    <xf numFmtId="49" fontId="20" fillId="0" borderId="1" xfId="0" quotePrefix="1" applyNumberFormat="1" applyFont="1" applyBorder="1" applyAlignment="1" applyProtection="1">
      <alignment vertical="center" wrapText="1"/>
      <protection locked="0"/>
    </xf>
    <xf numFmtId="165" fontId="22" fillId="0" borderId="0" xfId="1" applyNumberFormat="1" applyFont="1" applyAlignment="1">
      <alignment horizontal="center" vertical="center" wrapText="1"/>
    </xf>
    <xf numFmtId="0" fontId="19" fillId="3" borderId="0" xfId="0" applyFont="1" applyFill="1" applyBorder="1"/>
    <xf numFmtId="165" fontId="19" fillId="3" borderId="0" xfId="1" applyNumberFormat="1" applyFont="1" applyFill="1" applyBorder="1"/>
    <xf numFmtId="0" fontId="7" fillId="0" borderId="0" xfId="0" applyFont="1" applyFill="1" applyAlignment="1">
      <alignment horizontal="center" vertical="center" wrapText="1"/>
    </xf>
    <xf numFmtId="165" fontId="17" fillId="0" borderId="2" xfId="1" applyNumberFormat="1" applyFont="1" applyFill="1" applyBorder="1" applyAlignment="1">
      <alignment vertical="center" wrapText="1"/>
    </xf>
    <xf numFmtId="165" fontId="17" fillId="0" borderId="1" xfId="1" applyNumberFormat="1" applyFont="1" applyFill="1" applyBorder="1" applyAlignment="1">
      <alignment vertical="center" wrapText="1"/>
    </xf>
    <xf numFmtId="0" fontId="3" fillId="0" borderId="1" xfId="0" applyFont="1" applyFill="1" applyBorder="1" applyAlignment="1">
      <alignment horizontal="center" vertical="center" wrapText="1"/>
    </xf>
    <xf numFmtId="0" fontId="0" fillId="0" borderId="0" xfId="0" applyFill="1" applyBorder="1"/>
    <xf numFmtId="0" fontId="2" fillId="0" borderId="1" xfId="0" applyFont="1" applyFill="1" applyBorder="1" applyAlignment="1">
      <alignment horizontal="center" vertical="center" wrapText="1"/>
    </xf>
    <xf numFmtId="49" fontId="3" fillId="0" borderId="0" xfId="0" applyNumberFormat="1" applyFont="1" applyBorder="1"/>
    <xf numFmtId="0" fontId="11" fillId="0" borderId="1" xfId="0" applyFont="1" applyBorder="1"/>
    <xf numFmtId="49" fontId="11" fillId="0" borderId="1" xfId="0" applyNumberFormat="1" applyFont="1" applyBorder="1"/>
    <xf numFmtId="0" fontId="19" fillId="3" borderId="1" xfId="0" applyFont="1" applyFill="1" applyBorder="1"/>
    <xf numFmtId="165" fontId="19" fillId="3" borderId="1" xfId="1" applyNumberFormat="1" applyFont="1" applyFill="1" applyBorder="1"/>
    <xf numFmtId="165" fontId="11" fillId="4" borderId="1" xfId="1" applyNumberFormat="1" applyFont="1" applyFill="1" applyBorder="1"/>
    <xf numFmtId="49" fontId="20" fillId="0" borderId="1" xfId="0" quotePrefix="1" applyNumberFormat="1" applyFont="1" applyBorder="1" applyAlignment="1">
      <alignment vertical="justify" wrapText="1"/>
    </xf>
    <xf numFmtId="0" fontId="0" fillId="0" borderId="0" xfId="0" applyAlignment="1">
      <alignment vertical="center"/>
    </xf>
    <xf numFmtId="0" fontId="0" fillId="0" borderId="1" xfId="0" applyBorder="1" applyAlignment="1">
      <alignment vertical="center"/>
    </xf>
    <xf numFmtId="165" fontId="0" fillId="0" borderId="1" xfId="1" applyNumberFormat="1" applyFont="1" applyBorder="1" applyAlignment="1">
      <alignment vertical="center"/>
    </xf>
    <xf numFmtId="165" fontId="0" fillId="0" borderId="1" xfId="0" applyNumberFormat="1" applyBorder="1" applyAlignment="1">
      <alignment vertical="center"/>
    </xf>
    <xf numFmtId="0" fontId="0" fillId="0" borderId="1" xfId="0" applyBorder="1" applyAlignment="1">
      <alignment horizontal="center" vertical="center" wrapText="1"/>
    </xf>
    <xf numFmtId="0" fontId="28" fillId="0" borderId="0" xfId="0" applyFont="1" applyAlignment="1">
      <alignment vertical="center"/>
    </xf>
    <xf numFmtId="0" fontId="29" fillId="0" borderId="2" xfId="0" applyFont="1" applyBorder="1" applyAlignment="1">
      <alignment horizontal="center" vertical="center" wrapText="1"/>
    </xf>
    <xf numFmtId="0" fontId="29" fillId="3" borderId="2" xfId="0" applyFont="1" applyFill="1" applyBorder="1" applyAlignment="1">
      <alignment horizontal="center" vertical="center" wrapText="1"/>
    </xf>
    <xf numFmtId="165" fontId="29" fillId="3" borderId="2" xfId="1" applyNumberFormat="1" applyFont="1" applyFill="1" applyBorder="1" applyAlignment="1">
      <alignment horizontal="center" vertical="center" wrapText="1"/>
    </xf>
    <xf numFmtId="165" fontId="29" fillId="0" borderId="2" xfId="1" applyNumberFormat="1" applyFont="1" applyBorder="1" applyAlignment="1">
      <alignment horizontal="center" vertical="center" wrapText="1"/>
    </xf>
    <xf numFmtId="0" fontId="29" fillId="0" borderId="2" xfId="0" applyFont="1" applyBorder="1" applyAlignment="1">
      <alignment horizontal="left" vertical="center" wrapText="1"/>
    </xf>
    <xf numFmtId="0" fontId="31" fillId="0" borderId="0" xfId="0" applyFont="1"/>
    <xf numFmtId="0" fontId="33" fillId="0" borderId="0" xfId="0" applyFont="1" applyAlignment="1">
      <alignment horizontal="left"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4" fillId="0" borderId="1" xfId="0" applyFont="1" applyBorder="1" applyAlignment="1">
      <alignment horizontal="left" vertical="center" wrapText="1"/>
    </xf>
    <xf numFmtId="0" fontId="29" fillId="0" borderId="1" xfId="0" applyFont="1" applyBorder="1" applyAlignment="1">
      <alignment horizontal="left" vertical="center" wrapText="1"/>
    </xf>
    <xf numFmtId="0" fontId="31" fillId="0" borderId="1" xfId="0" applyFont="1" applyBorder="1" applyAlignment="1">
      <alignment horizontal="left" vertical="center" wrapText="1"/>
    </xf>
    <xf numFmtId="0" fontId="34" fillId="0" borderId="1" xfId="0" applyFont="1" applyBorder="1" applyAlignment="1">
      <alignment vertical="center" wrapText="1"/>
    </xf>
    <xf numFmtId="0" fontId="35" fillId="0" borderId="1" xfId="0" applyFont="1" applyBorder="1" applyAlignment="1">
      <alignment horizontal="left" vertical="center" wrapText="1"/>
    </xf>
    <xf numFmtId="0" fontId="35" fillId="0" borderId="1" xfId="0" applyFont="1" applyBorder="1" applyAlignment="1">
      <alignment horizontal="left"/>
    </xf>
    <xf numFmtId="0" fontId="35" fillId="0" borderId="0" xfId="0" applyFont="1" applyBorder="1" applyAlignment="1">
      <alignment horizontal="left"/>
    </xf>
    <xf numFmtId="0" fontId="32" fillId="0" borderId="2" xfId="0" applyFont="1" applyBorder="1" applyAlignment="1">
      <alignment vertical="center" wrapText="1"/>
    </xf>
    <xf numFmtId="0" fontId="32" fillId="0" borderId="4" xfId="0" applyFont="1" applyBorder="1" applyAlignment="1">
      <alignment vertical="center" wrapText="1"/>
    </xf>
    <xf numFmtId="0" fontId="32" fillId="0" borderId="3" xfId="0" applyFont="1" applyBorder="1" applyAlignment="1">
      <alignment vertical="center" wrapText="1"/>
    </xf>
    <xf numFmtId="0" fontId="32" fillId="0" borderId="1" xfId="0" applyFont="1" applyBorder="1" applyAlignment="1">
      <alignment vertical="center" wrapText="1"/>
    </xf>
    <xf numFmtId="165" fontId="18" fillId="0" borderId="1" xfId="1" applyNumberFormat="1" applyFont="1" applyFill="1" applyBorder="1" applyAlignment="1">
      <alignment horizontal="center" vertical="center" wrapText="1"/>
    </xf>
    <xf numFmtId="165" fontId="21" fillId="0" borderId="1"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wrapText="1"/>
    </xf>
    <xf numFmtId="0" fontId="0" fillId="0" borderId="0" xfId="0" applyBorder="1" applyAlignment="1">
      <alignment vertical="center"/>
    </xf>
    <xf numFmtId="165" fontId="0" fillId="0" borderId="0" xfId="1" applyNumberFormat="1" applyFont="1" applyBorder="1" applyAlignment="1">
      <alignment vertical="center"/>
    </xf>
    <xf numFmtId="0" fontId="38" fillId="0" borderId="0" xfId="0" applyFont="1" applyAlignment="1">
      <alignment vertical="center"/>
    </xf>
    <xf numFmtId="0" fontId="31" fillId="0" borderId="6" xfId="0" applyFont="1" applyFill="1" applyBorder="1" applyAlignment="1">
      <alignment horizontal="left"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vertical="center" wrapText="1"/>
    </xf>
    <xf numFmtId="0" fontId="21" fillId="0" borderId="1" xfId="0" applyFont="1" applyFill="1" applyBorder="1" applyAlignment="1">
      <alignment horizontal="center" vertical="center" wrapText="1"/>
    </xf>
    <xf numFmtId="0" fontId="24" fillId="0" borderId="0" xfId="0" applyFont="1" applyFill="1"/>
    <xf numFmtId="0" fontId="20" fillId="0" borderId="1" xfId="0" applyFont="1" applyFill="1" applyBorder="1" applyAlignment="1">
      <alignment horizontal="center" vertical="center" wrapText="1"/>
    </xf>
    <xf numFmtId="49" fontId="20" fillId="0" borderId="1" xfId="0" quotePrefix="1" applyNumberFormat="1" applyFont="1" applyFill="1" applyBorder="1" applyAlignment="1" applyProtection="1">
      <alignment vertical="center" wrapText="1"/>
      <protection locked="0"/>
    </xf>
    <xf numFmtId="0" fontId="19" fillId="0" borderId="0" xfId="0" applyFont="1" applyFill="1"/>
    <xf numFmtId="49" fontId="20" fillId="0" borderId="1" xfId="0" applyNumberFormat="1" applyFont="1" applyFill="1" applyBorder="1" applyAlignment="1">
      <alignment vertical="center" wrapText="1"/>
    </xf>
    <xf numFmtId="0" fontId="17"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165" fontId="22" fillId="0" borderId="0" xfId="1" applyNumberFormat="1" applyFont="1" applyFill="1" applyBorder="1" applyAlignment="1">
      <alignment horizontal="center" vertical="center" wrapText="1"/>
    </xf>
    <xf numFmtId="165" fontId="29" fillId="0" borderId="0" xfId="1" applyNumberFormat="1" applyFont="1" applyFill="1" applyBorder="1" applyAlignment="1">
      <alignment horizontal="center" vertical="center" wrapText="1"/>
    </xf>
    <xf numFmtId="165" fontId="29" fillId="0" borderId="1" xfId="1" applyNumberFormat="1" applyFont="1" applyFill="1" applyBorder="1" applyAlignment="1">
      <alignment horizontal="center" vertical="center" wrapText="1"/>
    </xf>
    <xf numFmtId="165" fontId="19" fillId="0" borderId="1" xfId="1" applyNumberFormat="1" applyFont="1" applyFill="1" applyBorder="1"/>
    <xf numFmtId="165" fontId="19" fillId="0" borderId="0" xfId="1" applyNumberFormat="1" applyFont="1" applyFill="1" applyBorder="1"/>
    <xf numFmtId="0" fontId="39" fillId="0" borderId="0" xfId="0" applyFont="1" applyFill="1" applyAlignment="1">
      <alignment horizontal="left" vertical="center"/>
    </xf>
    <xf numFmtId="0" fontId="17" fillId="0" borderId="0" xfId="0" applyFont="1" applyFill="1" applyAlignment="1">
      <alignment horizontal="center" vertical="center" wrapText="1"/>
    </xf>
    <xf numFmtId="0" fontId="21" fillId="0" borderId="0" xfId="0" applyFont="1" applyFill="1" applyAlignment="1">
      <alignment horizontal="left" vertical="center"/>
    </xf>
    <xf numFmtId="0" fontId="26" fillId="0" borderId="0" xfId="0" applyFont="1" applyFill="1" applyAlignment="1">
      <alignment horizontal="center" vertical="center" wrapText="1"/>
    </xf>
    <xf numFmtId="0" fontId="37" fillId="0" borderId="0" xfId="0" applyFont="1" applyFill="1" applyAlignment="1">
      <alignment horizontal="center" vertical="center" wrapText="1"/>
    </xf>
    <xf numFmtId="0" fontId="22" fillId="0" borderId="0" xfId="0" applyFont="1" applyFill="1" applyAlignment="1">
      <alignment horizontal="center" vertical="center" wrapText="1"/>
    </xf>
    <xf numFmtId="0" fontId="31" fillId="0" borderId="0" xfId="0" applyFont="1" applyFill="1" applyBorder="1" applyAlignment="1">
      <alignment horizontal="left"/>
    </xf>
    <xf numFmtId="0" fontId="29" fillId="0" borderId="0" xfId="0" applyFont="1" applyFill="1" applyAlignment="1">
      <alignment horizontal="center" vertical="center" wrapText="1"/>
    </xf>
    <xf numFmtId="0" fontId="29" fillId="0" borderId="1" xfId="0" applyFont="1" applyFill="1" applyBorder="1" applyAlignment="1">
      <alignment horizontal="center" vertical="center" wrapText="1"/>
    </xf>
    <xf numFmtId="0" fontId="30" fillId="0" borderId="0" xfId="0" applyFont="1" applyFill="1" applyAlignment="1">
      <alignment horizontal="left" vertical="center" wrapText="1"/>
    </xf>
    <xf numFmtId="0" fontId="31" fillId="0" borderId="0" xfId="0" applyFont="1" applyFill="1"/>
    <xf numFmtId="0" fontId="31"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1" fillId="0" borderId="0" xfId="0" applyFont="1" applyFill="1" applyAlignment="1">
      <alignment horizontal="center"/>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vertical="center" wrapText="1"/>
    </xf>
    <xf numFmtId="0" fontId="29" fillId="0" borderId="6" xfId="0" applyFont="1" applyFill="1" applyBorder="1" applyAlignment="1">
      <alignment horizontal="left" vertical="center" wrapText="1"/>
    </xf>
    <xf numFmtId="0" fontId="20" fillId="0" borderId="1" xfId="0" applyFont="1" applyFill="1" applyBorder="1" applyAlignment="1">
      <alignment vertical="center" wrapText="1"/>
    </xf>
    <xf numFmtId="0" fontId="31" fillId="0" borderId="7" xfId="0" applyFont="1" applyFill="1" applyBorder="1" applyAlignment="1">
      <alignment vertical="center" wrapText="1"/>
    </xf>
    <xf numFmtId="49" fontId="20" fillId="0" borderId="1" xfId="0" quotePrefix="1" applyNumberFormat="1" applyFont="1" applyFill="1" applyBorder="1" applyAlignment="1">
      <alignment vertical="center" wrapText="1"/>
    </xf>
    <xf numFmtId="0" fontId="25" fillId="0" borderId="0" xfId="0" applyFont="1" applyFill="1"/>
    <xf numFmtId="49" fontId="20" fillId="0" borderId="1" xfId="0" quotePrefix="1" applyNumberFormat="1" applyFont="1" applyFill="1" applyBorder="1" applyAlignment="1">
      <alignment vertical="justify" wrapText="1"/>
    </xf>
    <xf numFmtId="49" fontId="18" fillId="0" borderId="1" xfId="0" quotePrefix="1" applyNumberFormat="1" applyFont="1" applyFill="1" applyBorder="1" applyAlignment="1">
      <alignment vertical="center" wrapText="1"/>
    </xf>
    <xf numFmtId="0" fontId="30" fillId="0" borderId="6" xfId="0" applyFont="1" applyFill="1" applyBorder="1" applyAlignment="1">
      <alignment horizontal="left" vertical="center" wrapText="1"/>
    </xf>
    <xf numFmtId="0" fontId="20" fillId="0" borderId="1" xfId="0" quotePrefix="1" applyFont="1" applyFill="1" applyBorder="1" applyAlignment="1">
      <alignment horizontal="center" vertical="center" wrapText="1"/>
    </xf>
    <xf numFmtId="0" fontId="11" fillId="0" borderId="0" xfId="0" applyFont="1" applyFill="1"/>
    <xf numFmtId="0" fontId="11" fillId="0" borderId="0" xfId="0" applyFont="1" applyFill="1" applyBorder="1"/>
    <xf numFmtId="49" fontId="11" fillId="0" borderId="0" xfId="0" applyNumberFormat="1" applyFont="1" applyFill="1" applyBorder="1"/>
    <xf numFmtId="0" fontId="35" fillId="0" borderId="0" xfId="0" applyFont="1" applyFill="1" applyBorder="1" applyAlignment="1">
      <alignment horizontal="left"/>
    </xf>
    <xf numFmtId="0" fontId="19" fillId="0" borderId="1" xfId="0" applyFont="1" applyFill="1" applyBorder="1"/>
    <xf numFmtId="49" fontId="19" fillId="0" borderId="1" xfId="0" applyNumberFormat="1" applyFont="1" applyFill="1" applyBorder="1"/>
    <xf numFmtId="0" fontId="31" fillId="0" borderId="6" xfId="0" applyFont="1" applyFill="1" applyBorder="1" applyAlignment="1">
      <alignment horizontal="left"/>
    </xf>
    <xf numFmtId="0" fontId="19" fillId="0" borderId="0" xfId="0" applyFont="1" applyFill="1" applyBorder="1"/>
    <xf numFmtId="49" fontId="19" fillId="0" borderId="0" xfId="0" applyNumberFormat="1" applyFont="1" applyFill="1" applyBorder="1"/>
    <xf numFmtId="0" fontId="41" fillId="2" borderId="1" xfId="0" applyFont="1" applyFill="1" applyBorder="1" applyAlignment="1">
      <alignment horizontal="center" vertical="center" wrapText="1"/>
    </xf>
    <xf numFmtId="0" fontId="41" fillId="0" borderId="7" xfId="0" applyFont="1" applyFill="1" applyBorder="1" applyAlignment="1">
      <alignment vertical="center" wrapText="1"/>
    </xf>
    <xf numFmtId="165" fontId="40" fillId="2" borderId="1" xfId="1" applyNumberFormat="1" applyFont="1" applyFill="1" applyBorder="1" applyAlignment="1">
      <alignment horizontal="center" vertical="center" wrapText="1"/>
    </xf>
    <xf numFmtId="49" fontId="13" fillId="2"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9" fontId="31" fillId="0" borderId="7" xfId="0" applyNumberFormat="1" applyFont="1" applyFill="1" applyBorder="1" applyAlignment="1">
      <alignment vertical="center" wrapText="1"/>
    </xf>
    <xf numFmtId="0" fontId="21" fillId="0" borderId="0" xfId="0" applyFont="1" applyFill="1" applyAlignment="1">
      <alignment horizontal="center" vertical="center"/>
    </xf>
    <xf numFmtId="9" fontId="31" fillId="0" borderId="1" xfId="0" applyNumberFormat="1" applyFont="1" applyFill="1" applyBorder="1" applyAlignment="1">
      <alignment vertical="center"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9" fillId="0" borderId="0" xfId="0" applyFont="1" applyFill="1" applyAlignment="1">
      <alignment horizontal="center" vertical="center" wrapText="1"/>
    </xf>
    <xf numFmtId="0" fontId="17" fillId="0" borderId="0" xfId="0" applyFont="1" applyAlignment="1">
      <alignment horizontal="center" vertical="center" wrapText="1"/>
    </xf>
    <xf numFmtId="0" fontId="32" fillId="0" borderId="1" xfId="0" applyFont="1" applyBorder="1" applyAlignment="1">
      <alignment horizontal="left" vertical="center" wrapText="1"/>
    </xf>
    <xf numFmtId="0" fontId="26" fillId="0" borderId="0" xfId="0" applyFont="1" applyAlignment="1">
      <alignment horizontal="center" vertical="center" wrapText="1"/>
    </xf>
    <xf numFmtId="0" fontId="32" fillId="0" borderId="2" xfId="0" applyFont="1" applyBorder="1" applyAlignment="1">
      <alignment horizontal="left" vertical="center" wrapText="1"/>
    </xf>
    <xf numFmtId="0" fontId="32" fillId="0" borderId="4" xfId="0" applyFont="1" applyBorder="1" applyAlignment="1">
      <alignment horizontal="left" vertical="center" wrapText="1"/>
    </xf>
    <xf numFmtId="0" fontId="32" fillId="0" borderId="3" xfId="0" applyFont="1" applyBorder="1" applyAlignment="1">
      <alignment horizontal="left"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49" fontId="29" fillId="0" borderId="1" xfId="0" applyNumberFormat="1" applyFont="1" applyFill="1" applyBorder="1" applyAlignment="1">
      <alignment vertical="center" wrapText="1"/>
    </xf>
    <xf numFmtId="165" fontId="29" fillId="0" borderId="6" xfId="1"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49" fontId="30" fillId="0" borderId="1" xfId="0" applyNumberFormat="1" applyFont="1" applyFill="1" applyBorder="1" applyAlignment="1">
      <alignment vertical="center" wrapText="1"/>
    </xf>
    <xf numFmtId="0" fontId="31" fillId="0" borderId="1" xfId="0" applyFont="1" applyFill="1" applyBorder="1" applyAlignment="1">
      <alignment vertical="center" wrapText="1"/>
    </xf>
    <xf numFmtId="165" fontId="31" fillId="0" borderId="6" xfId="1" applyNumberFormat="1" applyFont="1" applyFill="1" applyBorder="1" applyAlignment="1">
      <alignment horizontal="center" vertical="center" wrapText="1"/>
    </xf>
    <xf numFmtId="49" fontId="31" fillId="0" borderId="1" xfId="0" applyNumberFormat="1" applyFont="1" applyFill="1" applyBorder="1" applyAlignment="1">
      <alignment vertical="center" wrapText="1"/>
    </xf>
    <xf numFmtId="165" fontId="42" fillId="0" borderId="7" xfId="1" applyNumberFormat="1" applyFont="1" applyFill="1" applyBorder="1" applyAlignment="1">
      <alignment horizontal="center" vertical="center" wrapText="1"/>
    </xf>
    <xf numFmtId="49" fontId="31" fillId="0" borderId="1" xfId="0" quotePrefix="1" applyNumberFormat="1" applyFont="1" applyFill="1" applyBorder="1" applyAlignment="1">
      <alignment vertical="center" wrapText="1"/>
    </xf>
    <xf numFmtId="49" fontId="31" fillId="0" borderId="1" xfId="0" quotePrefix="1" applyNumberFormat="1" applyFont="1" applyFill="1" applyBorder="1" applyAlignment="1">
      <alignment vertical="justify" wrapText="1"/>
    </xf>
    <xf numFmtId="165" fontId="42" fillId="0" borderId="6" xfId="1" applyNumberFormat="1" applyFont="1" applyFill="1" applyBorder="1" applyAlignment="1">
      <alignment horizontal="center" vertical="center" wrapText="1"/>
    </xf>
    <xf numFmtId="165" fontId="30" fillId="0" borderId="6" xfId="1"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165" fontId="32" fillId="0" borderId="6" xfId="1" applyNumberFormat="1" applyFont="1" applyFill="1" applyBorder="1" applyAlignment="1">
      <alignment horizontal="center" vertical="center" wrapText="1"/>
    </xf>
    <xf numFmtId="0" fontId="30" fillId="0" borderId="1" xfId="0" quotePrefix="1" applyFont="1" applyFill="1" applyBorder="1" applyAlignment="1">
      <alignment horizontal="center" vertical="center" wrapText="1"/>
    </xf>
    <xf numFmtId="165" fontId="42" fillId="0" borderId="1" xfId="1" applyNumberFormat="1" applyFont="1" applyFill="1" applyBorder="1" applyAlignment="1">
      <alignment horizontal="center" vertical="center" wrapText="1"/>
    </xf>
    <xf numFmtId="165" fontId="43" fillId="0" borderId="6" xfId="1" applyNumberFormat="1" applyFont="1" applyFill="1" applyBorder="1" applyAlignment="1">
      <alignment horizontal="center" vertical="center" wrapText="1"/>
    </xf>
    <xf numFmtId="49" fontId="30" fillId="0" borderId="1" xfId="0" quotePrefix="1" applyNumberFormat="1" applyFont="1" applyFill="1" applyBorder="1" applyAlignment="1">
      <alignment vertical="center" wrapText="1"/>
    </xf>
    <xf numFmtId="0" fontId="31" fillId="0" borderId="1" xfId="0" quotePrefix="1" applyFont="1" applyFill="1" applyBorder="1" applyAlignment="1">
      <alignment horizontal="center" vertical="center" wrapText="1"/>
    </xf>
    <xf numFmtId="17" fontId="31" fillId="0" borderId="1" xfId="0" quotePrefix="1" applyNumberFormat="1" applyFont="1" applyFill="1" applyBorder="1" applyAlignment="1">
      <alignment horizontal="center" vertical="center" wrapText="1"/>
    </xf>
    <xf numFmtId="49" fontId="31" fillId="0" borderId="1" xfId="0" quotePrefix="1" applyNumberFormat="1" applyFont="1" applyFill="1" applyBorder="1" applyAlignment="1" applyProtection="1">
      <alignment vertical="center" wrapText="1"/>
      <protection locked="0"/>
    </xf>
    <xf numFmtId="0" fontId="31" fillId="0" borderId="5"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6" xfId="0" applyFont="1" applyFill="1" applyBorder="1" applyAlignment="1">
      <alignment horizontal="center" vertical="center" wrapText="1"/>
    </xf>
    <xf numFmtId="9" fontId="31" fillId="0" borderId="9" xfId="0" applyNumberFormat="1" applyFont="1" applyFill="1" applyBorder="1" applyAlignment="1">
      <alignment horizontal="center" vertical="center" wrapText="1"/>
    </xf>
    <xf numFmtId="9" fontId="31" fillId="0" borderId="10" xfId="0" applyNumberFormat="1" applyFont="1" applyFill="1" applyBorder="1" applyAlignment="1">
      <alignment horizontal="center" vertical="center" wrapText="1"/>
    </xf>
    <xf numFmtId="9" fontId="31" fillId="0" borderId="7" xfId="0" applyNumberFormat="1" applyFont="1" applyFill="1" applyBorder="1" applyAlignment="1">
      <alignment horizontal="center" vertical="center" wrapText="1"/>
    </xf>
    <xf numFmtId="9" fontId="31" fillId="0" borderId="11" xfId="0" applyNumberFormat="1" applyFont="1" applyFill="1" applyBorder="1" applyAlignment="1">
      <alignment horizontal="center" vertical="center" wrapText="1"/>
    </xf>
    <xf numFmtId="9" fontId="31" fillId="0" borderId="0" xfId="0" applyNumberFormat="1" applyFont="1" applyFill="1" applyBorder="1" applyAlignment="1">
      <alignment horizontal="center" vertical="center" wrapText="1"/>
    </xf>
    <xf numFmtId="9" fontId="31" fillId="0" borderId="12" xfId="0" applyNumberFormat="1" applyFont="1" applyFill="1" applyBorder="1" applyAlignment="1">
      <alignment horizontal="center" vertical="center" wrapText="1"/>
    </xf>
    <xf numFmtId="9" fontId="31" fillId="0" borderId="13" xfId="0" applyNumberFormat="1" applyFont="1" applyFill="1" applyBorder="1" applyAlignment="1">
      <alignment horizontal="center" vertical="center" wrapText="1"/>
    </xf>
    <xf numFmtId="9" fontId="31" fillId="0" borderId="14" xfId="0" applyNumberFormat="1" applyFont="1" applyFill="1" applyBorder="1" applyAlignment="1">
      <alignment horizontal="center" vertical="center" wrapText="1"/>
    </xf>
    <xf numFmtId="9" fontId="31" fillId="0" borderId="15" xfId="0" applyNumberFormat="1" applyFont="1" applyFill="1" applyBorder="1" applyAlignment="1">
      <alignment horizontal="center" vertical="center" wrapText="1"/>
    </xf>
    <xf numFmtId="9" fontId="31" fillId="0" borderId="5" xfId="0" applyNumberFormat="1" applyFont="1" applyFill="1" applyBorder="1" applyAlignment="1">
      <alignment horizontal="left" vertical="center" wrapText="1"/>
    </xf>
    <xf numFmtId="9" fontId="31" fillId="0" borderId="8" xfId="0" applyNumberFormat="1" applyFont="1" applyFill="1" applyBorder="1" applyAlignment="1">
      <alignment horizontal="left" vertical="center" wrapText="1"/>
    </xf>
    <xf numFmtId="9" fontId="31" fillId="0" borderId="6" xfId="0" applyNumberFormat="1"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6" xfId="0" applyFont="1" applyFill="1" applyBorder="1" applyAlignment="1">
      <alignment horizontal="left" vertical="center" wrapText="1"/>
    </xf>
  </cellXfs>
  <cellStyles count="3">
    <cellStyle name="Comma" xfId="1" builtinId="3"/>
    <cellStyle name="Normal" xfId="0" builtinId="0"/>
    <cellStyle name="Normal 2" xfId="2"/>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uatvietnam.vn/thue/thong-tu-40-2017-tt-btc-bo-tai-chinh-114328-d1.html" TargetMode="External"/><Relationship Id="rId1" Type="http://schemas.openxmlformats.org/officeDocument/2006/relationships/hyperlink" Target="https://luatvietnam.vn/thue/thong-tu-40-2017-tt-btc-bo-tai-chinh-114328-d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Zeros="0" zoomScale="85" zoomScaleNormal="85" zoomScalePageLayoutView="130" workbookViewId="0">
      <pane xSplit="5" ySplit="10" topLeftCell="F98" activePane="bottomRight" state="frozen"/>
      <selection pane="topRight" activeCell="H1" sqref="H1"/>
      <selection pane="bottomLeft" activeCell="A11" sqref="A11"/>
      <selection pane="bottomRight" activeCell="A11" sqref="A11:D111"/>
    </sheetView>
  </sheetViews>
  <sheetFormatPr defaultColWidth="8.90625" defaultRowHeight="18" x14ac:dyDescent="0.35"/>
  <cols>
    <col min="1" max="1" width="5.36328125" style="164" bestFit="1" customWidth="1"/>
    <col min="2" max="2" width="30.36328125" style="165" customWidth="1"/>
    <col min="3" max="3" width="9.1796875" style="164" customWidth="1"/>
    <col min="4" max="4" width="7.453125" style="136" customWidth="1"/>
    <col min="5" max="5" width="39.81640625" style="166" customWidth="1"/>
    <col min="6" max="16384" width="8.90625" style="163"/>
  </cols>
  <sheetData>
    <row r="1" spans="1:5" s="128" customFormat="1" ht="29.25" customHeight="1" x14ac:dyDescent="0.35">
      <c r="A1" s="137" t="s">
        <v>305</v>
      </c>
      <c r="B1" s="138"/>
      <c r="C1" s="138"/>
      <c r="D1" s="130"/>
      <c r="E1" s="138"/>
    </row>
    <row r="2" spans="1:5" s="128" customFormat="1" ht="20.25" customHeight="1" x14ac:dyDescent="0.35">
      <c r="A2" s="139" t="s">
        <v>304</v>
      </c>
      <c r="B2" s="140"/>
      <c r="C2" s="140"/>
      <c r="D2" s="131"/>
      <c r="E2" s="141"/>
    </row>
    <row r="3" spans="1:5" s="128" customFormat="1" ht="11.25" hidden="1" customHeight="1" x14ac:dyDescent="0.35">
      <c r="A3" s="142"/>
      <c r="B3" s="142"/>
      <c r="C3" s="142"/>
      <c r="D3" s="132"/>
      <c r="E3" s="143"/>
    </row>
    <row r="4" spans="1:5" s="147" customFormat="1" ht="15.75" hidden="1" customHeight="1" x14ac:dyDescent="0.25">
      <c r="A4" s="144"/>
      <c r="B4" s="145" t="s">
        <v>309</v>
      </c>
      <c r="C4" s="145" t="s">
        <v>310</v>
      </c>
      <c r="D4" s="133"/>
      <c r="E4" s="146"/>
    </row>
    <row r="5" spans="1:5" s="147" customFormat="1" ht="15.75" hidden="1" customHeight="1" x14ac:dyDescent="0.25">
      <c r="A5" s="144"/>
      <c r="B5" s="148" t="s">
        <v>321</v>
      </c>
      <c r="C5" s="134">
        <v>2000</v>
      </c>
      <c r="D5" s="133"/>
      <c r="E5" s="146"/>
    </row>
    <row r="6" spans="1:5" s="147" customFormat="1" ht="15.75" hidden="1" customHeight="1" x14ac:dyDescent="0.25">
      <c r="A6" s="144"/>
      <c r="B6" s="148" t="s">
        <v>322</v>
      </c>
      <c r="C6" s="134">
        <v>1500</v>
      </c>
      <c r="D6" s="133"/>
      <c r="E6" s="146"/>
    </row>
    <row r="7" spans="1:5" s="147" customFormat="1" ht="15.75" hidden="1" customHeight="1" x14ac:dyDescent="0.25">
      <c r="A7" s="144"/>
      <c r="B7" s="148" t="s">
        <v>307</v>
      </c>
      <c r="C7" s="134">
        <v>1000</v>
      </c>
      <c r="D7" s="133"/>
      <c r="E7" s="146"/>
    </row>
    <row r="8" spans="1:5" s="147" customFormat="1" ht="15.75" hidden="1" customHeight="1" x14ac:dyDescent="0.25">
      <c r="A8" s="144"/>
      <c r="B8" s="148" t="s">
        <v>308</v>
      </c>
      <c r="C8" s="134">
        <v>750</v>
      </c>
      <c r="D8" s="133"/>
      <c r="E8" s="146"/>
    </row>
    <row r="9" spans="1:5" s="128" customFormat="1" ht="19.5" hidden="1" customHeight="1" x14ac:dyDescent="0.35">
      <c r="A9" s="142"/>
      <c r="B9" s="142"/>
      <c r="C9" s="142"/>
      <c r="D9" s="132"/>
      <c r="E9" s="146" t="s">
        <v>268</v>
      </c>
    </row>
    <row r="10" spans="1:5" s="151" customFormat="1" ht="44.25" customHeight="1" x14ac:dyDescent="0.25">
      <c r="A10" s="149" t="s">
        <v>0</v>
      </c>
      <c r="B10" s="149" t="s">
        <v>1</v>
      </c>
      <c r="C10" s="149" t="s">
        <v>2</v>
      </c>
      <c r="D10" s="134" t="s">
        <v>297</v>
      </c>
      <c r="E10" s="150" t="s">
        <v>3</v>
      </c>
    </row>
    <row r="11" spans="1:5" s="128" customFormat="1" x14ac:dyDescent="0.35">
      <c r="A11" s="152">
        <v>1</v>
      </c>
      <c r="B11" s="153" t="s">
        <v>184</v>
      </c>
      <c r="C11" s="152"/>
      <c r="D11" s="117"/>
      <c r="E11" s="154"/>
    </row>
    <row r="12" spans="1:5" s="128" customFormat="1" ht="24" customHeight="1" x14ac:dyDescent="0.35">
      <c r="A12" s="122" t="s">
        <v>5</v>
      </c>
      <c r="B12" s="123" t="s">
        <v>178</v>
      </c>
      <c r="C12" s="155"/>
      <c r="D12" s="62"/>
      <c r="E12" s="121"/>
    </row>
    <row r="13" spans="1:5" s="128" customFormat="1" ht="27.75" customHeight="1" x14ac:dyDescent="0.35">
      <c r="A13" s="126" t="s">
        <v>258</v>
      </c>
      <c r="B13" s="129" t="s">
        <v>316</v>
      </c>
      <c r="C13" s="126" t="s">
        <v>140</v>
      </c>
      <c r="D13" s="62">
        <v>830</v>
      </c>
      <c r="E13" s="156" t="s">
        <v>329</v>
      </c>
    </row>
    <row r="14" spans="1:5" s="128" customFormat="1" ht="27.75" customHeight="1" x14ac:dyDescent="0.35">
      <c r="A14" s="172" t="s">
        <v>259</v>
      </c>
      <c r="B14" s="175" t="s">
        <v>340</v>
      </c>
      <c r="C14" s="176" t="s">
        <v>140</v>
      </c>
      <c r="D14" s="62">
        <v>750</v>
      </c>
      <c r="E14" s="173" t="s">
        <v>313</v>
      </c>
    </row>
    <row r="15" spans="1:5" s="128" customFormat="1" ht="27.75" customHeight="1" x14ac:dyDescent="0.35">
      <c r="A15" s="126" t="s">
        <v>260</v>
      </c>
      <c r="B15" s="157" t="s">
        <v>318</v>
      </c>
      <c r="C15" s="126" t="s">
        <v>140</v>
      </c>
      <c r="D15" s="62">
        <v>680</v>
      </c>
      <c r="E15" s="156" t="s">
        <v>330</v>
      </c>
    </row>
    <row r="16" spans="1:5" s="128" customFormat="1" ht="27.75" customHeight="1" x14ac:dyDescent="0.35">
      <c r="A16" s="126" t="s">
        <v>261</v>
      </c>
      <c r="B16" s="129" t="s">
        <v>226</v>
      </c>
      <c r="C16" s="126" t="s">
        <v>140</v>
      </c>
      <c r="D16" s="62">
        <v>600</v>
      </c>
      <c r="E16" s="121" t="s">
        <v>311</v>
      </c>
    </row>
    <row r="17" spans="1:5" s="128" customFormat="1" ht="27.75" customHeight="1" x14ac:dyDescent="0.35">
      <c r="A17" s="126" t="s">
        <v>262</v>
      </c>
      <c r="B17" s="129" t="s">
        <v>227</v>
      </c>
      <c r="C17" s="126" t="s">
        <v>140</v>
      </c>
      <c r="D17" s="62">
        <v>450</v>
      </c>
      <c r="E17" s="121" t="s">
        <v>337</v>
      </c>
    </row>
    <row r="18" spans="1:5" s="128" customFormat="1" ht="32.4" x14ac:dyDescent="0.35">
      <c r="A18" s="122" t="s">
        <v>6</v>
      </c>
      <c r="B18" s="123" t="s">
        <v>179</v>
      </c>
      <c r="C18" s="122"/>
      <c r="D18" s="115"/>
      <c r="E18" s="121"/>
    </row>
    <row r="19" spans="1:5" s="128" customFormat="1" ht="36" customHeight="1" x14ac:dyDescent="0.35">
      <c r="A19" s="126" t="s">
        <v>258</v>
      </c>
      <c r="B19" s="157" t="s">
        <v>316</v>
      </c>
      <c r="C19" s="126" t="s">
        <v>140</v>
      </c>
      <c r="D19" s="62">
        <v>830</v>
      </c>
      <c r="E19" s="156" t="s">
        <v>329</v>
      </c>
    </row>
    <row r="20" spans="1:5" s="128" customFormat="1" ht="26.25" customHeight="1" x14ac:dyDescent="0.35">
      <c r="A20" s="126" t="s">
        <v>259</v>
      </c>
      <c r="B20" s="157" t="s">
        <v>317</v>
      </c>
      <c r="C20" s="126" t="s">
        <v>140</v>
      </c>
      <c r="D20" s="62">
        <v>750</v>
      </c>
      <c r="E20" s="156" t="s">
        <v>313</v>
      </c>
    </row>
    <row r="21" spans="1:5" s="128" customFormat="1" ht="31.2" x14ac:dyDescent="0.35">
      <c r="A21" s="126" t="s">
        <v>260</v>
      </c>
      <c r="B21" s="129" t="s">
        <v>229</v>
      </c>
      <c r="C21" s="126" t="s">
        <v>140</v>
      </c>
      <c r="D21" s="62">
        <v>600</v>
      </c>
      <c r="E21" s="121" t="s">
        <v>311</v>
      </c>
    </row>
    <row r="22" spans="1:5" s="128" customFormat="1" ht="29.25" customHeight="1" x14ac:dyDescent="0.35">
      <c r="A22" s="126" t="s">
        <v>261</v>
      </c>
      <c r="B22" s="129" t="s">
        <v>230</v>
      </c>
      <c r="C22" s="126" t="s">
        <v>140</v>
      </c>
      <c r="D22" s="62">
        <v>450</v>
      </c>
      <c r="E22" s="121" t="s">
        <v>337</v>
      </c>
    </row>
    <row r="23" spans="1:5" s="128" customFormat="1" ht="24.75" customHeight="1" x14ac:dyDescent="0.35">
      <c r="A23" s="126" t="s">
        <v>262</v>
      </c>
      <c r="B23" s="157" t="s">
        <v>231</v>
      </c>
      <c r="C23" s="126" t="s">
        <v>140</v>
      </c>
      <c r="D23" s="62">
        <v>450</v>
      </c>
      <c r="E23" s="121" t="s">
        <v>337</v>
      </c>
    </row>
    <row r="24" spans="1:5" s="128" customFormat="1" ht="32.25" customHeight="1" x14ac:dyDescent="0.35">
      <c r="A24" s="122" t="s">
        <v>9</v>
      </c>
      <c r="B24" s="123" t="s">
        <v>334</v>
      </c>
      <c r="C24" s="122"/>
      <c r="D24" s="115"/>
      <c r="E24" s="121"/>
    </row>
    <row r="25" spans="1:5" s="128" customFormat="1" ht="30.75" customHeight="1" x14ac:dyDescent="0.35">
      <c r="A25" s="126" t="s">
        <v>258</v>
      </c>
      <c r="B25" s="157" t="s">
        <v>228</v>
      </c>
      <c r="C25" s="126" t="s">
        <v>140</v>
      </c>
      <c r="D25" s="62">
        <v>1200</v>
      </c>
      <c r="E25" s="121" t="s">
        <v>328</v>
      </c>
    </row>
    <row r="26" spans="1:5" s="128" customFormat="1" ht="25.5" customHeight="1" x14ac:dyDescent="0.35">
      <c r="A26" s="126" t="s">
        <v>259</v>
      </c>
      <c r="B26" s="157" t="s">
        <v>232</v>
      </c>
      <c r="C26" s="126" t="s">
        <v>140</v>
      </c>
      <c r="D26" s="62">
        <v>900</v>
      </c>
      <c r="E26" s="156" t="s">
        <v>315</v>
      </c>
    </row>
    <row r="27" spans="1:5" s="128" customFormat="1" ht="25.5" customHeight="1" x14ac:dyDescent="0.35">
      <c r="A27" s="126" t="s">
        <v>260</v>
      </c>
      <c r="B27" s="157" t="s">
        <v>218</v>
      </c>
      <c r="C27" s="126"/>
      <c r="D27" s="62">
        <v>830</v>
      </c>
      <c r="E27" s="156" t="s">
        <v>329</v>
      </c>
    </row>
    <row r="28" spans="1:5" s="128" customFormat="1" ht="25.5" customHeight="1" x14ac:dyDescent="0.35">
      <c r="A28" s="126" t="s">
        <v>261</v>
      </c>
      <c r="B28" s="129" t="s">
        <v>233</v>
      </c>
      <c r="C28" s="126" t="s">
        <v>140</v>
      </c>
      <c r="D28" s="62">
        <v>600</v>
      </c>
      <c r="E28" s="121" t="s">
        <v>311</v>
      </c>
    </row>
    <row r="29" spans="1:5" s="128" customFormat="1" ht="25.5" customHeight="1" x14ac:dyDescent="0.35">
      <c r="A29" s="126" t="s">
        <v>262</v>
      </c>
      <c r="B29" s="157" t="s">
        <v>234</v>
      </c>
      <c r="C29" s="126"/>
      <c r="D29" s="62">
        <v>450</v>
      </c>
      <c r="E29" s="121" t="s">
        <v>337</v>
      </c>
    </row>
    <row r="30" spans="1:5" s="128" customFormat="1" ht="32.25" customHeight="1" x14ac:dyDescent="0.35">
      <c r="A30" s="122" t="s">
        <v>11</v>
      </c>
      <c r="B30" s="123" t="s">
        <v>335</v>
      </c>
      <c r="C30" s="155"/>
      <c r="D30" s="62"/>
      <c r="E30" s="121"/>
    </row>
    <row r="31" spans="1:5" s="128" customFormat="1" ht="37.5" customHeight="1" x14ac:dyDescent="0.35">
      <c r="A31" s="126" t="s">
        <v>258</v>
      </c>
      <c r="B31" s="129" t="s">
        <v>224</v>
      </c>
      <c r="C31" s="126" t="s">
        <v>140</v>
      </c>
      <c r="D31" s="62">
        <v>900</v>
      </c>
      <c r="E31" s="121" t="s">
        <v>315</v>
      </c>
    </row>
    <row r="32" spans="1:5" s="128" customFormat="1" ht="27.75" customHeight="1" x14ac:dyDescent="0.35">
      <c r="A32" s="126" t="s">
        <v>259</v>
      </c>
      <c r="B32" s="129" t="s">
        <v>212</v>
      </c>
      <c r="C32" s="126" t="s">
        <v>140</v>
      </c>
      <c r="D32" s="62">
        <v>830</v>
      </c>
      <c r="E32" s="156" t="s">
        <v>329</v>
      </c>
    </row>
    <row r="33" spans="1:5" s="128" customFormat="1" ht="27.75" customHeight="1" x14ac:dyDescent="0.35">
      <c r="A33" s="126" t="s">
        <v>260</v>
      </c>
      <c r="B33" s="157" t="s">
        <v>210</v>
      </c>
      <c r="C33" s="126"/>
      <c r="D33" s="62">
        <v>600</v>
      </c>
      <c r="E33" s="121" t="s">
        <v>311</v>
      </c>
    </row>
    <row r="34" spans="1:5" s="128" customFormat="1" ht="32.4" x14ac:dyDescent="0.35">
      <c r="A34" s="122" t="s">
        <v>33</v>
      </c>
      <c r="B34" s="123" t="s">
        <v>336</v>
      </c>
      <c r="C34" s="122"/>
      <c r="D34" s="115"/>
      <c r="E34" s="121"/>
    </row>
    <row r="35" spans="1:5" s="128" customFormat="1" ht="27.75" customHeight="1" x14ac:dyDescent="0.35">
      <c r="A35" s="126" t="s">
        <v>258</v>
      </c>
      <c r="B35" s="157" t="s">
        <v>228</v>
      </c>
      <c r="C35" s="126" t="s">
        <v>140</v>
      </c>
      <c r="D35" s="62">
        <v>830</v>
      </c>
      <c r="E35" s="121" t="s">
        <v>329</v>
      </c>
    </row>
    <row r="36" spans="1:5" s="128" customFormat="1" ht="27.75" customHeight="1" x14ac:dyDescent="0.35">
      <c r="A36" s="126" t="s">
        <v>259</v>
      </c>
      <c r="B36" s="157" t="s">
        <v>218</v>
      </c>
      <c r="C36" s="126" t="s">
        <v>140</v>
      </c>
      <c r="D36" s="62">
        <v>750</v>
      </c>
      <c r="E36" s="156" t="s">
        <v>313</v>
      </c>
    </row>
    <row r="37" spans="1:5" s="128" customFormat="1" ht="27.75" customHeight="1" x14ac:dyDescent="0.35">
      <c r="A37" s="126" t="s">
        <v>260</v>
      </c>
      <c r="B37" s="129" t="s">
        <v>210</v>
      </c>
      <c r="C37" s="126" t="s">
        <v>140</v>
      </c>
      <c r="D37" s="62">
        <v>600</v>
      </c>
      <c r="E37" s="121" t="s">
        <v>311</v>
      </c>
    </row>
    <row r="38" spans="1:5" s="125" customFormat="1" x14ac:dyDescent="0.35">
      <c r="A38" s="122" t="s">
        <v>36</v>
      </c>
      <c r="B38" s="123" t="s">
        <v>180</v>
      </c>
      <c r="C38" s="124"/>
      <c r="D38" s="116"/>
      <c r="E38" s="121"/>
    </row>
    <row r="39" spans="1:5" s="128" customFormat="1" ht="29.25" customHeight="1" x14ac:dyDescent="0.35">
      <c r="A39" s="126" t="s">
        <v>258</v>
      </c>
      <c r="B39" s="129" t="s">
        <v>235</v>
      </c>
      <c r="C39" s="126" t="s">
        <v>140</v>
      </c>
      <c r="D39" s="62">
        <v>830</v>
      </c>
      <c r="E39" s="121" t="s">
        <v>329</v>
      </c>
    </row>
    <row r="40" spans="1:5" s="128" customFormat="1" ht="33.75" customHeight="1" x14ac:dyDescent="0.35">
      <c r="A40" s="126" t="s">
        <v>259</v>
      </c>
      <c r="B40" s="175" t="s">
        <v>341</v>
      </c>
      <c r="C40" s="126" t="s">
        <v>140</v>
      </c>
      <c r="D40" s="62">
        <v>750</v>
      </c>
      <c r="E40" s="121" t="s">
        <v>313</v>
      </c>
    </row>
    <row r="41" spans="1:5" s="128" customFormat="1" ht="29.25" customHeight="1" x14ac:dyDescent="0.35">
      <c r="A41" s="126" t="s">
        <v>260</v>
      </c>
      <c r="B41" s="129" t="s">
        <v>236</v>
      </c>
      <c r="C41" s="126" t="s">
        <v>140</v>
      </c>
      <c r="D41" s="62">
        <v>680</v>
      </c>
      <c r="E41" s="156" t="s">
        <v>330</v>
      </c>
    </row>
    <row r="42" spans="1:5" s="128" customFormat="1" ht="29.25" customHeight="1" x14ac:dyDescent="0.35">
      <c r="A42" s="126" t="s">
        <v>261</v>
      </c>
      <c r="B42" s="129" t="s">
        <v>237</v>
      </c>
      <c r="C42" s="126" t="s">
        <v>140</v>
      </c>
      <c r="D42" s="62">
        <v>600</v>
      </c>
      <c r="E42" s="121" t="s">
        <v>311</v>
      </c>
    </row>
    <row r="43" spans="1:5" s="128" customFormat="1" ht="29.25" customHeight="1" x14ac:dyDescent="0.35">
      <c r="A43" s="126" t="s">
        <v>262</v>
      </c>
      <c r="B43" s="157" t="s">
        <v>238</v>
      </c>
      <c r="C43" s="126" t="s">
        <v>140</v>
      </c>
      <c r="D43" s="62">
        <v>450</v>
      </c>
      <c r="E43" s="121" t="s">
        <v>337</v>
      </c>
    </row>
    <row r="44" spans="1:5" s="125" customFormat="1" x14ac:dyDescent="0.35">
      <c r="A44" s="122" t="s">
        <v>181</v>
      </c>
      <c r="B44" s="123" t="s">
        <v>182</v>
      </c>
      <c r="C44" s="124"/>
      <c r="D44" s="116"/>
      <c r="E44" s="121"/>
    </row>
    <row r="45" spans="1:5" s="128" customFormat="1" ht="24.75" customHeight="1" x14ac:dyDescent="0.35">
      <c r="A45" s="126" t="s">
        <v>258</v>
      </c>
      <c r="B45" s="157" t="s">
        <v>239</v>
      </c>
      <c r="C45" s="126" t="s">
        <v>140</v>
      </c>
      <c r="D45" s="62">
        <v>830</v>
      </c>
      <c r="E45" s="121" t="s">
        <v>329</v>
      </c>
    </row>
    <row r="46" spans="1:5" s="128" customFormat="1" ht="24.75" customHeight="1" x14ac:dyDescent="0.35">
      <c r="A46" s="126" t="s">
        <v>259</v>
      </c>
      <c r="B46" s="157" t="s">
        <v>240</v>
      </c>
      <c r="C46" s="126" t="s">
        <v>140</v>
      </c>
      <c r="D46" s="62">
        <v>750</v>
      </c>
      <c r="E46" s="156" t="s">
        <v>313</v>
      </c>
    </row>
    <row r="47" spans="1:5" s="128" customFormat="1" ht="31.2" x14ac:dyDescent="0.35">
      <c r="A47" s="126" t="s">
        <v>260</v>
      </c>
      <c r="B47" s="129" t="s">
        <v>229</v>
      </c>
      <c r="C47" s="126" t="s">
        <v>140</v>
      </c>
      <c r="D47" s="62">
        <v>600</v>
      </c>
      <c r="E47" s="121" t="s">
        <v>311</v>
      </c>
    </row>
    <row r="48" spans="1:5" s="128" customFormat="1" ht="31.2" x14ac:dyDescent="0.35">
      <c r="A48" s="126" t="s">
        <v>261</v>
      </c>
      <c r="B48" s="129" t="s">
        <v>230</v>
      </c>
      <c r="C48" s="126" t="s">
        <v>140</v>
      </c>
      <c r="D48" s="62">
        <v>450</v>
      </c>
      <c r="E48" s="121" t="s">
        <v>337</v>
      </c>
    </row>
    <row r="49" spans="1:5" s="125" customFormat="1" ht="108" customHeight="1" x14ac:dyDescent="0.35">
      <c r="A49" s="122" t="s">
        <v>183</v>
      </c>
      <c r="B49" s="123" t="s">
        <v>327</v>
      </c>
      <c r="C49" s="124"/>
      <c r="D49" s="116"/>
      <c r="E49" s="121"/>
    </row>
    <row r="50" spans="1:5" s="128" customFormat="1" ht="29.25" customHeight="1" x14ac:dyDescent="0.35">
      <c r="A50" s="126" t="s">
        <v>258</v>
      </c>
      <c r="B50" s="129" t="s">
        <v>235</v>
      </c>
      <c r="C50" s="126" t="s">
        <v>140</v>
      </c>
      <c r="D50" s="62">
        <v>830</v>
      </c>
      <c r="E50" s="121" t="s">
        <v>329</v>
      </c>
    </row>
    <row r="51" spans="1:5" s="128" customFormat="1" ht="29.25" customHeight="1" x14ac:dyDescent="0.35">
      <c r="A51" s="126" t="s">
        <v>259</v>
      </c>
      <c r="B51" s="175" t="s">
        <v>341</v>
      </c>
      <c r="C51" s="176" t="s">
        <v>140</v>
      </c>
      <c r="D51" s="62">
        <v>750</v>
      </c>
      <c r="E51" s="121" t="s">
        <v>313</v>
      </c>
    </row>
    <row r="52" spans="1:5" s="128" customFormat="1" ht="29.25" customHeight="1" x14ac:dyDescent="0.35">
      <c r="A52" s="126" t="s">
        <v>260</v>
      </c>
      <c r="B52" s="129" t="s">
        <v>236</v>
      </c>
      <c r="C52" s="126" t="s">
        <v>140</v>
      </c>
      <c r="D52" s="62">
        <v>680</v>
      </c>
      <c r="E52" s="156" t="s">
        <v>330</v>
      </c>
    </row>
    <row r="53" spans="1:5" s="128" customFormat="1" ht="29.25" customHeight="1" x14ac:dyDescent="0.35">
      <c r="A53" s="126" t="s">
        <v>261</v>
      </c>
      <c r="B53" s="129" t="s">
        <v>241</v>
      </c>
      <c r="C53" s="126" t="s">
        <v>140</v>
      </c>
      <c r="D53" s="62">
        <v>600</v>
      </c>
      <c r="E53" s="121" t="s">
        <v>311</v>
      </c>
    </row>
    <row r="54" spans="1:5" s="128" customFormat="1" ht="29.25" customHeight="1" x14ac:dyDescent="0.35">
      <c r="A54" s="126" t="s">
        <v>262</v>
      </c>
      <c r="B54" s="129" t="s">
        <v>242</v>
      </c>
      <c r="C54" s="126" t="s">
        <v>140</v>
      </c>
      <c r="D54" s="62">
        <v>450</v>
      </c>
      <c r="E54" s="121" t="s">
        <v>337</v>
      </c>
    </row>
    <row r="55" spans="1:5" s="128" customFormat="1" x14ac:dyDescent="0.35">
      <c r="A55" s="152">
        <v>2</v>
      </c>
      <c r="B55" s="153" t="s">
        <v>185</v>
      </c>
      <c r="C55" s="152"/>
      <c r="D55" s="117"/>
      <c r="E55" s="154"/>
    </row>
    <row r="56" spans="1:5" s="158" customFormat="1" ht="32.4" x14ac:dyDescent="0.35">
      <c r="A56" s="122" t="s">
        <v>41</v>
      </c>
      <c r="B56" s="123" t="s">
        <v>186</v>
      </c>
      <c r="C56" s="122"/>
      <c r="D56" s="115"/>
      <c r="E56" s="154"/>
    </row>
    <row r="57" spans="1:5" s="128" customFormat="1" ht="24" customHeight="1" x14ac:dyDescent="0.35">
      <c r="A57" s="126" t="s">
        <v>258</v>
      </c>
      <c r="B57" s="157" t="s">
        <v>243</v>
      </c>
      <c r="C57" s="126" t="s">
        <v>140</v>
      </c>
      <c r="D57" s="62">
        <v>750</v>
      </c>
      <c r="E57" s="156" t="s">
        <v>313</v>
      </c>
    </row>
    <row r="58" spans="1:5" s="128" customFormat="1" ht="24" customHeight="1" x14ac:dyDescent="0.35">
      <c r="A58" s="126" t="s">
        <v>259</v>
      </c>
      <c r="B58" s="157" t="s">
        <v>244</v>
      </c>
      <c r="C58" s="126" t="s">
        <v>140</v>
      </c>
      <c r="D58" s="62">
        <v>600</v>
      </c>
      <c r="E58" s="121" t="s">
        <v>311</v>
      </c>
    </row>
    <row r="59" spans="1:5" s="128" customFormat="1" ht="32.4" x14ac:dyDescent="0.35">
      <c r="A59" s="122" t="s">
        <v>41</v>
      </c>
      <c r="B59" s="123" t="s">
        <v>188</v>
      </c>
      <c r="C59" s="122"/>
      <c r="D59" s="115"/>
      <c r="E59" s="154"/>
    </row>
    <row r="60" spans="1:5" s="128" customFormat="1" ht="60" customHeight="1" x14ac:dyDescent="0.35">
      <c r="A60" s="126" t="s">
        <v>258</v>
      </c>
      <c r="B60" s="129" t="s">
        <v>289</v>
      </c>
      <c r="C60" s="126" t="s">
        <v>16</v>
      </c>
      <c r="D60" s="62">
        <v>360</v>
      </c>
      <c r="E60" s="180" t="s">
        <v>331</v>
      </c>
    </row>
    <row r="61" spans="1:5" s="128" customFormat="1" ht="31.2" x14ac:dyDescent="0.35">
      <c r="A61" s="126" t="s">
        <v>259</v>
      </c>
      <c r="B61" s="129" t="s">
        <v>299</v>
      </c>
      <c r="C61" s="126" t="s">
        <v>46</v>
      </c>
      <c r="D61" s="62">
        <v>600</v>
      </c>
      <c r="E61" s="181"/>
    </row>
    <row r="62" spans="1:5" s="128" customFormat="1" ht="31.2" x14ac:dyDescent="0.35">
      <c r="A62" s="126" t="s">
        <v>260</v>
      </c>
      <c r="B62" s="129" t="s">
        <v>208</v>
      </c>
      <c r="C62" s="126" t="s">
        <v>46</v>
      </c>
      <c r="D62" s="62">
        <v>900</v>
      </c>
      <c r="E62" s="182"/>
    </row>
    <row r="63" spans="1:5" s="128" customFormat="1" ht="32.4" x14ac:dyDescent="0.35">
      <c r="A63" s="122" t="s">
        <v>50</v>
      </c>
      <c r="B63" s="123" t="s">
        <v>189</v>
      </c>
      <c r="C63" s="126"/>
      <c r="D63" s="62"/>
      <c r="E63" s="154"/>
    </row>
    <row r="64" spans="1:5" s="128" customFormat="1" ht="46.8" x14ac:dyDescent="0.35">
      <c r="A64" s="126" t="s">
        <v>258</v>
      </c>
      <c r="B64" s="159" t="s">
        <v>289</v>
      </c>
      <c r="C64" s="126" t="s">
        <v>140</v>
      </c>
      <c r="D64" s="62">
        <v>600</v>
      </c>
      <c r="E64" s="121" t="s">
        <v>311</v>
      </c>
    </row>
    <row r="65" spans="1:5" s="128" customFormat="1" ht="40.5" customHeight="1" x14ac:dyDescent="0.35">
      <c r="A65" s="126" t="s">
        <v>259</v>
      </c>
      <c r="B65" s="129" t="s">
        <v>300</v>
      </c>
      <c r="C65" s="126" t="s">
        <v>140</v>
      </c>
      <c r="D65" s="62">
        <v>700</v>
      </c>
      <c r="E65" s="121" t="s">
        <v>314</v>
      </c>
    </row>
    <row r="66" spans="1:5" s="128" customFormat="1" ht="58.5" customHeight="1" x14ac:dyDescent="0.35">
      <c r="A66" s="126" t="s">
        <v>260</v>
      </c>
      <c r="B66" s="129" t="s">
        <v>298</v>
      </c>
      <c r="C66" s="126" t="s">
        <v>140</v>
      </c>
      <c r="D66" s="62">
        <v>800</v>
      </c>
      <c r="E66" s="121" t="s">
        <v>319</v>
      </c>
    </row>
    <row r="67" spans="1:5" s="128" customFormat="1" ht="31.2" x14ac:dyDescent="0.35">
      <c r="A67" s="152">
        <v>3</v>
      </c>
      <c r="B67" s="153" t="s">
        <v>191</v>
      </c>
      <c r="C67" s="126"/>
      <c r="D67" s="62"/>
      <c r="E67" s="121"/>
    </row>
    <row r="68" spans="1:5" s="158" customFormat="1" ht="48.6" x14ac:dyDescent="0.35">
      <c r="A68" s="122" t="s">
        <v>192</v>
      </c>
      <c r="B68" s="123" t="s">
        <v>283</v>
      </c>
      <c r="C68" s="122"/>
      <c r="D68" s="115"/>
      <c r="E68" s="154"/>
    </row>
    <row r="69" spans="1:5" s="158" customFormat="1" ht="32.4" x14ac:dyDescent="0.35">
      <c r="A69" s="122" t="s">
        <v>193</v>
      </c>
      <c r="B69" s="123" t="s">
        <v>186</v>
      </c>
      <c r="C69" s="122"/>
      <c r="D69" s="115"/>
      <c r="E69" s="154"/>
    </row>
    <row r="70" spans="1:5" s="128" customFormat="1" ht="27" customHeight="1" x14ac:dyDescent="0.35">
      <c r="A70" s="126" t="s">
        <v>258</v>
      </c>
      <c r="B70" s="157" t="s">
        <v>243</v>
      </c>
      <c r="C70" s="126" t="s">
        <v>140</v>
      </c>
      <c r="D70" s="62">
        <v>600</v>
      </c>
      <c r="E70" s="121" t="s">
        <v>311</v>
      </c>
    </row>
    <row r="71" spans="1:5" s="128" customFormat="1" ht="21" customHeight="1" x14ac:dyDescent="0.35">
      <c r="A71" s="126" t="s">
        <v>259</v>
      </c>
      <c r="B71" s="157" t="s">
        <v>247</v>
      </c>
      <c r="C71" s="126" t="s">
        <v>140</v>
      </c>
      <c r="D71" s="62">
        <v>500</v>
      </c>
      <c r="E71" s="121" t="s">
        <v>312</v>
      </c>
    </row>
    <row r="72" spans="1:5" s="158" customFormat="1" x14ac:dyDescent="0.35">
      <c r="A72" s="122" t="s">
        <v>195</v>
      </c>
      <c r="B72" s="160" t="s">
        <v>194</v>
      </c>
      <c r="C72" s="122"/>
      <c r="D72" s="115"/>
      <c r="E72" s="161" t="s">
        <v>294</v>
      </c>
    </row>
    <row r="73" spans="1:5" s="128" customFormat="1" ht="22.5" customHeight="1" x14ac:dyDescent="0.35">
      <c r="A73" s="126" t="s">
        <v>258</v>
      </c>
      <c r="B73" s="157" t="s">
        <v>248</v>
      </c>
      <c r="C73" s="162" t="s">
        <v>323</v>
      </c>
      <c r="D73" s="62">
        <v>35</v>
      </c>
      <c r="E73" s="121"/>
    </row>
    <row r="74" spans="1:5" s="128" customFormat="1" ht="31.2" x14ac:dyDescent="0.35">
      <c r="A74" s="126" t="s">
        <v>259</v>
      </c>
      <c r="B74" s="157" t="s">
        <v>249</v>
      </c>
      <c r="C74" s="126" t="s">
        <v>323</v>
      </c>
      <c r="D74" s="62">
        <v>30</v>
      </c>
      <c r="E74" s="121"/>
    </row>
    <row r="75" spans="1:5" s="128" customFormat="1" ht="28.5" customHeight="1" x14ac:dyDescent="0.35">
      <c r="A75" s="126" t="s">
        <v>260</v>
      </c>
      <c r="B75" s="157" t="s">
        <v>250</v>
      </c>
      <c r="C75" s="126" t="s">
        <v>323</v>
      </c>
      <c r="D75" s="62">
        <v>25</v>
      </c>
      <c r="E75" s="121"/>
    </row>
    <row r="76" spans="1:5" s="128" customFormat="1" ht="31.2" x14ac:dyDescent="0.35">
      <c r="A76" s="126" t="s">
        <v>261</v>
      </c>
      <c r="B76" s="157" t="s">
        <v>251</v>
      </c>
      <c r="C76" s="126" t="s">
        <v>323</v>
      </c>
      <c r="D76" s="62">
        <v>18</v>
      </c>
      <c r="E76" s="121"/>
    </row>
    <row r="77" spans="1:5" s="128" customFormat="1" ht="46.8" x14ac:dyDescent="0.35">
      <c r="A77" s="126" t="s">
        <v>262</v>
      </c>
      <c r="B77" s="157" t="s">
        <v>252</v>
      </c>
      <c r="C77" s="126" t="s">
        <v>323</v>
      </c>
      <c r="D77" s="62">
        <v>5</v>
      </c>
      <c r="E77" s="121"/>
    </row>
    <row r="78" spans="1:5" s="128" customFormat="1" ht="32.4" x14ac:dyDescent="0.35">
      <c r="A78" s="122" t="s">
        <v>284</v>
      </c>
      <c r="B78" s="123" t="s">
        <v>196</v>
      </c>
      <c r="C78" s="126"/>
      <c r="D78" s="62"/>
      <c r="E78" s="121"/>
    </row>
    <row r="79" spans="1:5" s="128" customFormat="1" ht="31.2" x14ac:dyDescent="0.35">
      <c r="A79" s="126" t="s">
        <v>258</v>
      </c>
      <c r="B79" s="157" t="s">
        <v>243</v>
      </c>
      <c r="C79" s="126" t="s">
        <v>140</v>
      </c>
      <c r="D79" s="62">
        <v>750</v>
      </c>
      <c r="E79" s="156" t="s">
        <v>313</v>
      </c>
    </row>
    <row r="80" spans="1:5" s="128" customFormat="1" ht="31.2" x14ac:dyDescent="0.35">
      <c r="A80" s="126" t="s">
        <v>259</v>
      </c>
      <c r="B80" s="157" t="s">
        <v>247</v>
      </c>
      <c r="C80" s="126" t="s">
        <v>140</v>
      </c>
      <c r="D80" s="62">
        <v>600</v>
      </c>
      <c r="E80" s="121" t="s">
        <v>311</v>
      </c>
    </row>
    <row r="81" spans="1:5" s="128" customFormat="1" ht="143.25" customHeight="1" x14ac:dyDescent="0.35">
      <c r="A81" s="152">
        <v>4</v>
      </c>
      <c r="B81" s="153" t="s">
        <v>342</v>
      </c>
      <c r="C81" s="126"/>
      <c r="D81" s="62"/>
      <c r="E81" s="121"/>
    </row>
    <row r="82" spans="1:5" s="128" customFormat="1" ht="46.8" x14ac:dyDescent="0.35">
      <c r="A82" s="122" t="s">
        <v>82</v>
      </c>
      <c r="B82" s="157" t="s">
        <v>289</v>
      </c>
      <c r="C82" s="126" t="s">
        <v>140</v>
      </c>
      <c r="D82" s="62">
        <v>500</v>
      </c>
      <c r="E82" s="121" t="s">
        <v>312</v>
      </c>
    </row>
    <row r="83" spans="1:5" s="128" customFormat="1" ht="31.2" x14ac:dyDescent="0.35">
      <c r="A83" s="122" t="s">
        <v>91</v>
      </c>
      <c r="B83" s="129" t="s">
        <v>299</v>
      </c>
      <c r="C83" s="126" t="s">
        <v>140</v>
      </c>
      <c r="D83" s="62">
        <v>600</v>
      </c>
      <c r="E83" s="121" t="s">
        <v>311</v>
      </c>
    </row>
    <row r="84" spans="1:5" s="128" customFormat="1" ht="31.2" x14ac:dyDescent="0.35">
      <c r="A84" s="122" t="s">
        <v>95</v>
      </c>
      <c r="B84" s="157" t="s">
        <v>207</v>
      </c>
      <c r="C84" s="126" t="s">
        <v>140</v>
      </c>
      <c r="D84" s="62">
        <v>700</v>
      </c>
      <c r="E84" s="121" t="s">
        <v>314</v>
      </c>
    </row>
    <row r="85" spans="1:5" s="128" customFormat="1" ht="51" customHeight="1" x14ac:dyDescent="0.35">
      <c r="A85" s="122" t="s">
        <v>101</v>
      </c>
      <c r="B85" s="129" t="s">
        <v>343</v>
      </c>
      <c r="C85" s="126" t="s">
        <v>140</v>
      </c>
      <c r="D85" s="62">
        <v>800</v>
      </c>
      <c r="E85" s="121" t="s">
        <v>319</v>
      </c>
    </row>
    <row r="86" spans="1:5" s="128" customFormat="1" ht="38.25" customHeight="1" x14ac:dyDescent="0.35">
      <c r="A86" s="152">
        <v>5</v>
      </c>
      <c r="B86" s="153" t="s">
        <v>200</v>
      </c>
      <c r="C86" s="126"/>
      <c r="D86" s="62"/>
      <c r="E86" s="121"/>
    </row>
    <row r="87" spans="1:5" s="125" customFormat="1" ht="49.5" customHeight="1" x14ac:dyDescent="0.35">
      <c r="A87" s="122" t="s">
        <v>222</v>
      </c>
      <c r="B87" s="123" t="s">
        <v>295</v>
      </c>
      <c r="C87" s="124"/>
      <c r="D87" s="116"/>
      <c r="E87" s="121"/>
    </row>
    <row r="88" spans="1:5" s="128" customFormat="1" ht="33" customHeight="1" x14ac:dyDescent="0.35">
      <c r="A88" s="126" t="s">
        <v>258</v>
      </c>
      <c r="B88" s="127" t="s">
        <v>253</v>
      </c>
      <c r="C88" s="126" t="s">
        <v>140</v>
      </c>
      <c r="D88" s="62">
        <v>200</v>
      </c>
      <c r="E88" s="121" t="s">
        <v>339</v>
      </c>
    </row>
    <row r="89" spans="1:5" s="128" customFormat="1" ht="30" customHeight="1" x14ac:dyDescent="0.35">
      <c r="A89" s="126" t="s">
        <v>259</v>
      </c>
      <c r="B89" s="129" t="s">
        <v>332</v>
      </c>
      <c r="C89" s="126" t="s">
        <v>140</v>
      </c>
      <c r="D89" s="62">
        <v>500</v>
      </c>
      <c r="E89" s="121" t="s">
        <v>312</v>
      </c>
    </row>
    <row r="90" spans="1:5" s="128" customFormat="1" ht="45.75" customHeight="1" x14ac:dyDescent="0.35">
      <c r="A90" s="126" t="s">
        <v>260</v>
      </c>
      <c r="B90" s="129" t="s">
        <v>333</v>
      </c>
      <c r="C90" s="126" t="s">
        <v>140</v>
      </c>
      <c r="D90" s="62">
        <v>600</v>
      </c>
      <c r="E90" s="121" t="s">
        <v>311</v>
      </c>
    </row>
    <row r="91" spans="1:5" s="128" customFormat="1" ht="26.25" customHeight="1" x14ac:dyDescent="0.35">
      <c r="A91" s="126" t="s">
        <v>261</v>
      </c>
      <c r="B91" s="129" t="s">
        <v>256</v>
      </c>
      <c r="C91" s="126" t="s">
        <v>140</v>
      </c>
      <c r="D91" s="174">
        <v>400</v>
      </c>
      <c r="E91" s="121" t="s">
        <v>320</v>
      </c>
    </row>
    <row r="92" spans="1:5" s="125" customFormat="1" ht="32.25" customHeight="1" x14ac:dyDescent="0.35">
      <c r="A92" s="122" t="s">
        <v>223</v>
      </c>
      <c r="B92" s="123" t="s">
        <v>203</v>
      </c>
      <c r="C92" s="124"/>
      <c r="D92" s="116"/>
      <c r="E92" s="121"/>
    </row>
    <row r="93" spans="1:5" s="128" customFormat="1" ht="27.75" customHeight="1" x14ac:dyDescent="0.35">
      <c r="A93" s="126" t="s">
        <v>258</v>
      </c>
      <c r="B93" s="127" t="s">
        <v>253</v>
      </c>
      <c r="C93" s="126" t="s">
        <v>140</v>
      </c>
      <c r="D93" s="174">
        <v>300</v>
      </c>
      <c r="E93" s="121" t="s">
        <v>338</v>
      </c>
    </row>
    <row r="94" spans="1:5" s="128" customFormat="1" ht="46.5" customHeight="1" x14ac:dyDescent="0.35">
      <c r="A94" s="126" t="s">
        <v>259</v>
      </c>
      <c r="B94" s="129" t="s">
        <v>332</v>
      </c>
      <c r="C94" s="126" t="s">
        <v>140</v>
      </c>
      <c r="D94" s="62">
        <v>700</v>
      </c>
      <c r="E94" s="121" t="s">
        <v>314</v>
      </c>
    </row>
    <row r="95" spans="1:5" s="128" customFormat="1" ht="50.25" customHeight="1" x14ac:dyDescent="0.35">
      <c r="A95" s="126" t="s">
        <v>260</v>
      </c>
      <c r="B95" s="129" t="s">
        <v>333</v>
      </c>
      <c r="C95" s="126" t="s">
        <v>140</v>
      </c>
      <c r="D95" s="62">
        <v>800</v>
      </c>
      <c r="E95" s="121" t="s">
        <v>319</v>
      </c>
    </row>
    <row r="96" spans="1:5" s="128" customFormat="1" ht="27.75" customHeight="1" x14ac:dyDescent="0.35">
      <c r="A96" s="126" t="s">
        <v>261</v>
      </c>
      <c r="B96" s="129" t="s">
        <v>256</v>
      </c>
      <c r="C96" s="126" t="s">
        <v>140</v>
      </c>
      <c r="D96" s="174">
        <v>500</v>
      </c>
      <c r="E96" s="121" t="s">
        <v>312</v>
      </c>
    </row>
    <row r="97" spans="1:5" s="128" customFormat="1" ht="91.5" customHeight="1" x14ac:dyDescent="0.35">
      <c r="A97" s="152">
        <v>6</v>
      </c>
      <c r="B97" s="153" t="s">
        <v>301</v>
      </c>
      <c r="C97" s="126" t="s">
        <v>199</v>
      </c>
      <c r="D97" s="62">
        <v>300</v>
      </c>
      <c r="E97" s="121" t="s">
        <v>296</v>
      </c>
    </row>
    <row r="98" spans="1:5" s="128" customFormat="1" ht="49.5" customHeight="1" x14ac:dyDescent="0.35">
      <c r="A98" s="152">
        <v>7</v>
      </c>
      <c r="B98" s="153" t="s">
        <v>302</v>
      </c>
      <c r="C98" s="126"/>
      <c r="D98" s="62"/>
      <c r="E98" s="121" t="s">
        <v>303</v>
      </c>
    </row>
    <row r="99" spans="1:5" s="125" customFormat="1" ht="35.25" customHeight="1" x14ac:dyDescent="0.35">
      <c r="A99" s="122" t="s">
        <v>216</v>
      </c>
      <c r="B99" s="123" t="s">
        <v>217</v>
      </c>
      <c r="C99" s="124"/>
      <c r="D99" s="116"/>
      <c r="E99" s="121"/>
    </row>
    <row r="100" spans="1:5" s="125" customFormat="1" ht="26.25" customHeight="1" x14ac:dyDescent="0.35">
      <c r="A100" s="126" t="s">
        <v>258</v>
      </c>
      <c r="B100" s="129" t="s">
        <v>209</v>
      </c>
      <c r="C100" s="126" t="s">
        <v>140</v>
      </c>
      <c r="D100" s="62">
        <v>830</v>
      </c>
      <c r="E100" s="121" t="s">
        <v>329</v>
      </c>
    </row>
    <row r="101" spans="1:5" s="125" customFormat="1" ht="26.25" customHeight="1" x14ac:dyDescent="0.35">
      <c r="A101" s="126" t="s">
        <v>259</v>
      </c>
      <c r="B101" s="129" t="s">
        <v>218</v>
      </c>
      <c r="C101" s="126" t="s">
        <v>140</v>
      </c>
      <c r="D101" s="62">
        <v>750</v>
      </c>
      <c r="E101" s="156" t="s">
        <v>313</v>
      </c>
    </row>
    <row r="102" spans="1:5" s="125" customFormat="1" ht="26.25" customHeight="1" x14ac:dyDescent="0.35">
      <c r="A102" s="126" t="s">
        <v>260</v>
      </c>
      <c r="B102" s="129" t="s">
        <v>210</v>
      </c>
      <c r="C102" s="126" t="s">
        <v>140</v>
      </c>
      <c r="D102" s="62">
        <v>600</v>
      </c>
      <c r="E102" s="121" t="s">
        <v>311</v>
      </c>
    </row>
    <row r="103" spans="1:5" s="125" customFormat="1" ht="26.25" customHeight="1" x14ac:dyDescent="0.35">
      <c r="A103" s="126" t="s">
        <v>261</v>
      </c>
      <c r="B103" s="129" t="s">
        <v>219</v>
      </c>
      <c r="C103" s="126" t="s">
        <v>140</v>
      </c>
      <c r="D103" s="62">
        <v>450</v>
      </c>
      <c r="E103" s="121" t="s">
        <v>337</v>
      </c>
    </row>
    <row r="104" spans="1:5" s="125" customFormat="1" ht="32.25" customHeight="1" x14ac:dyDescent="0.35">
      <c r="A104" s="122" t="s">
        <v>220</v>
      </c>
      <c r="B104" s="123" t="s">
        <v>221</v>
      </c>
      <c r="C104" s="126"/>
      <c r="D104" s="116"/>
      <c r="E104" s="121"/>
    </row>
    <row r="105" spans="1:5" s="125" customFormat="1" ht="24.75" customHeight="1" x14ac:dyDescent="0.35">
      <c r="A105" s="126" t="s">
        <v>258</v>
      </c>
      <c r="B105" s="129" t="s">
        <v>211</v>
      </c>
      <c r="C105" s="126" t="s">
        <v>140</v>
      </c>
      <c r="D105" s="62">
        <v>830</v>
      </c>
      <c r="E105" s="121" t="s">
        <v>329</v>
      </c>
    </row>
    <row r="106" spans="1:5" s="125" customFormat="1" ht="24.75" customHeight="1" x14ac:dyDescent="0.35">
      <c r="A106" s="126" t="s">
        <v>259</v>
      </c>
      <c r="B106" s="129" t="s">
        <v>212</v>
      </c>
      <c r="C106" s="126" t="s">
        <v>140</v>
      </c>
      <c r="D106" s="62">
        <v>750</v>
      </c>
      <c r="E106" s="156" t="s">
        <v>313</v>
      </c>
    </row>
    <row r="107" spans="1:5" s="125" customFormat="1" ht="24.75" customHeight="1" x14ac:dyDescent="0.35">
      <c r="A107" s="126" t="s">
        <v>260</v>
      </c>
      <c r="B107" s="129" t="s">
        <v>210</v>
      </c>
      <c r="C107" s="126" t="s">
        <v>140</v>
      </c>
      <c r="D107" s="62">
        <v>600</v>
      </c>
      <c r="E107" s="121" t="s">
        <v>311</v>
      </c>
    </row>
    <row r="108" spans="1:5" s="125" customFormat="1" ht="36" customHeight="1" x14ac:dyDescent="0.35">
      <c r="A108" s="152">
        <v>8</v>
      </c>
      <c r="B108" s="153" t="s">
        <v>282</v>
      </c>
      <c r="C108" s="126"/>
      <c r="D108" s="62"/>
      <c r="E108" s="121"/>
    </row>
    <row r="109" spans="1:5" s="125" customFormat="1" ht="24.75" customHeight="1" x14ac:dyDescent="0.35">
      <c r="A109" s="126" t="s">
        <v>258</v>
      </c>
      <c r="B109" s="129" t="s">
        <v>270</v>
      </c>
      <c r="C109" s="126" t="s">
        <v>140</v>
      </c>
      <c r="D109" s="62">
        <v>830</v>
      </c>
      <c r="E109" s="121" t="s">
        <v>329</v>
      </c>
    </row>
    <row r="110" spans="1:5" s="125" customFormat="1" ht="24.75" customHeight="1" x14ac:dyDescent="0.35">
      <c r="A110" s="126" t="s">
        <v>259</v>
      </c>
      <c r="B110" s="129" t="s">
        <v>271</v>
      </c>
      <c r="C110" s="126" t="s">
        <v>140</v>
      </c>
      <c r="D110" s="62">
        <v>500</v>
      </c>
      <c r="E110" s="156" t="s">
        <v>312</v>
      </c>
    </row>
    <row r="111" spans="1:5" s="125" customFormat="1" ht="24.75" customHeight="1" x14ac:dyDescent="0.35">
      <c r="A111" s="126" t="s">
        <v>260</v>
      </c>
      <c r="B111" s="129" t="s">
        <v>272</v>
      </c>
      <c r="C111" s="126" t="s">
        <v>140</v>
      </c>
      <c r="D111" s="62">
        <v>600</v>
      </c>
      <c r="E111" s="156" t="s">
        <v>311</v>
      </c>
    </row>
    <row r="112" spans="1:5" s="128" customFormat="1" ht="3.75" customHeight="1" x14ac:dyDescent="0.35">
      <c r="A112" s="167"/>
      <c r="B112" s="168"/>
      <c r="C112" s="167"/>
      <c r="D112" s="135"/>
      <c r="E112" s="169"/>
    </row>
    <row r="113" spans="1:5" s="128" customFormat="1" x14ac:dyDescent="0.35">
      <c r="A113" s="170"/>
      <c r="B113" s="171"/>
      <c r="C113" s="170"/>
      <c r="D113" s="136"/>
      <c r="E113" s="143"/>
    </row>
  </sheetData>
  <mergeCells count="1">
    <mergeCell ref="E60:E62"/>
  </mergeCells>
  <pageMargins left="0.35433070866141736" right="0.11458333333333333" top="0.59055118110236227" bottom="0.43307086614173229" header="0.31496062992125984" footer="0.31496062992125984"/>
  <pageSetup paperSize="9" orientation="landscape" blackAndWhite="1" verticalDpi="0" r:id="rId1"/>
  <headerFooter>
    <oddHeader>&amp;C&amp;12&amp;P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31"/>
  <sheetViews>
    <sheetView showZeros="0" tabSelected="1" topLeftCell="A37" zoomScale="115" zoomScaleNormal="115" zoomScalePageLayoutView="130" workbookViewId="0">
      <selection activeCell="B125" sqref="B125"/>
    </sheetView>
  </sheetViews>
  <sheetFormatPr defaultColWidth="8.90625" defaultRowHeight="18" x14ac:dyDescent="0.35"/>
  <cols>
    <col min="1" max="1" width="5.36328125" style="170" bestFit="1" customWidth="1"/>
    <col min="2" max="2" width="31.36328125" style="171" customWidth="1"/>
    <col min="3" max="3" width="9.1796875" style="170" customWidth="1"/>
    <col min="4" max="4" width="9.453125" style="170" customWidth="1"/>
    <col min="5" max="5" width="11.08984375" style="128" customWidth="1"/>
    <col min="6" max="6" width="23.7265625" style="128" customWidth="1"/>
    <col min="7" max="16384" width="8.90625" style="128"/>
  </cols>
  <sheetData>
    <row r="1" spans="1:6" ht="29.25" customHeight="1" x14ac:dyDescent="0.35">
      <c r="A1" s="183" t="s">
        <v>425</v>
      </c>
      <c r="B1" s="183"/>
      <c r="C1" s="183"/>
      <c r="D1" s="183"/>
      <c r="E1" s="183"/>
      <c r="F1" s="183"/>
    </row>
    <row r="2" spans="1:6" ht="25.2" customHeight="1" x14ac:dyDescent="0.35">
      <c r="A2" s="178"/>
      <c r="B2" s="178"/>
      <c r="C2" s="178"/>
      <c r="D2" s="178"/>
    </row>
    <row r="3" spans="1:6" s="147" customFormat="1" ht="31.2" customHeight="1" x14ac:dyDescent="0.25">
      <c r="A3" s="144"/>
      <c r="B3" s="145" t="s">
        <v>379</v>
      </c>
      <c r="C3" s="145" t="s">
        <v>310</v>
      </c>
      <c r="D3" s="144"/>
      <c r="E3" s="133"/>
    </row>
    <row r="4" spans="1:6" s="147" customFormat="1" ht="15.75" customHeight="1" x14ac:dyDescent="0.25">
      <c r="A4" s="144"/>
      <c r="B4" s="148" t="s">
        <v>308</v>
      </c>
      <c r="C4" s="134">
        <f>MucLuong!C13</f>
        <v>2000</v>
      </c>
      <c r="D4" s="144"/>
      <c r="E4" s="133"/>
    </row>
    <row r="5" spans="1:6" s="147" customFormat="1" ht="15.75" customHeight="1" x14ac:dyDescent="0.25">
      <c r="A5" s="144"/>
      <c r="B5" s="148" t="s">
        <v>322</v>
      </c>
      <c r="C5" s="134">
        <f>MucLuong!C14</f>
        <v>1500</v>
      </c>
      <c r="D5" s="144"/>
      <c r="E5" s="133"/>
    </row>
    <row r="6" spans="1:6" s="147" customFormat="1" ht="15.75" customHeight="1" x14ac:dyDescent="0.25">
      <c r="A6" s="144"/>
      <c r="B6" s="148" t="s">
        <v>307</v>
      </c>
      <c r="C6" s="134">
        <f>MucLuong!C15</f>
        <v>1000</v>
      </c>
      <c r="D6" s="144"/>
      <c r="E6" s="133"/>
    </row>
    <row r="7" spans="1:6" s="147" customFormat="1" ht="15.75" customHeight="1" x14ac:dyDescent="0.25">
      <c r="A7" s="144"/>
      <c r="B7" s="148" t="s">
        <v>308</v>
      </c>
      <c r="C7" s="134">
        <f>MucLuong!C16</f>
        <v>750</v>
      </c>
      <c r="D7" s="144"/>
    </row>
    <row r="8" spans="1:6" ht="18.75" customHeight="1" x14ac:dyDescent="0.35">
      <c r="A8" s="142"/>
      <c r="B8" s="142"/>
      <c r="C8" s="142"/>
      <c r="D8" s="142"/>
    </row>
    <row r="9" spans="1:6" ht="51.6" customHeight="1" x14ac:dyDescent="0.35">
      <c r="A9" s="149" t="s">
        <v>0</v>
      </c>
      <c r="B9" s="149" t="s">
        <v>1</v>
      </c>
      <c r="C9" s="149" t="s">
        <v>2</v>
      </c>
      <c r="D9" s="149" t="s">
        <v>426</v>
      </c>
      <c r="E9" s="134" t="s">
        <v>424</v>
      </c>
      <c r="F9" s="150" t="s">
        <v>3</v>
      </c>
    </row>
    <row r="10" spans="1:6" x14ac:dyDescent="0.35">
      <c r="A10" s="145">
        <v>1</v>
      </c>
      <c r="B10" s="203" t="s">
        <v>184</v>
      </c>
      <c r="C10" s="145"/>
      <c r="D10" s="145"/>
      <c r="E10" s="204"/>
      <c r="F10" s="154"/>
    </row>
    <row r="11" spans="1:6" x14ac:dyDescent="0.35">
      <c r="A11" s="205" t="s">
        <v>5</v>
      </c>
      <c r="B11" s="206" t="s">
        <v>345</v>
      </c>
      <c r="C11" s="207"/>
      <c r="D11" s="148"/>
      <c r="E11" s="208"/>
      <c r="F11" s="121"/>
    </row>
    <row r="12" spans="1:6" ht="30.6" customHeight="1" x14ac:dyDescent="0.35">
      <c r="A12" s="148" t="s">
        <v>258</v>
      </c>
      <c r="B12" s="209" t="s">
        <v>380</v>
      </c>
      <c r="C12" s="148" t="s">
        <v>140</v>
      </c>
      <c r="D12" s="148">
        <v>350</v>
      </c>
      <c r="E12" s="210">
        <v>1000</v>
      </c>
      <c r="F12" s="156" t="s">
        <v>361</v>
      </c>
    </row>
    <row r="13" spans="1:6" ht="34.799999999999997" customHeight="1" x14ac:dyDescent="0.35">
      <c r="A13" s="148" t="s">
        <v>259</v>
      </c>
      <c r="B13" s="209" t="s">
        <v>340</v>
      </c>
      <c r="C13" s="148" t="s">
        <v>140</v>
      </c>
      <c r="D13" s="148">
        <v>315</v>
      </c>
      <c r="E13" s="210">
        <v>900</v>
      </c>
      <c r="F13" s="156" t="s">
        <v>362</v>
      </c>
    </row>
    <row r="14" spans="1:6" ht="26.4" customHeight="1" x14ac:dyDescent="0.35">
      <c r="A14" s="148" t="s">
        <v>260</v>
      </c>
      <c r="B14" s="211" t="s">
        <v>381</v>
      </c>
      <c r="C14" s="148" t="s">
        <v>140</v>
      </c>
      <c r="D14" s="148">
        <v>280</v>
      </c>
      <c r="E14" s="210">
        <v>800</v>
      </c>
      <c r="F14" s="156" t="s">
        <v>363</v>
      </c>
    </row>
    <row r="15" spans="1:6" ht="24" customHeight="1" x14ac:dyDescent="0.35">
      <c r="A15" s="148" t="s">
        <v>261</v>
      </c>
      <c r="B15" s="212" t="s">
        <v>382</v>
      </c>
      <c r="C15" s="148" t="s">
        <v>140</v>
      </c>
      <c r="D15" s="148">
        <v>450</v>
      </c>
      <c r="E15" s="213">
        <v>800</v>
      </c>
      <c r="F15" s="121" t="s">
        <v>363</v>
      </c>
    </row>
    <row r="16" spans="1:6" ht="25.2" customHeight="1" x14ac:dyDescent="0.35">
      <c r="A16" s="148" t="s">
        <v>383</v>
      </c>
      <c r="B16" s="209" t="s">
        <v>384</v>
      </c>
      <c r="C16" s="148" t="s">
        <v>140</v>
      </c>
      <c r="D16" s="148">
        <v>600</v>
      </c>
      <c r="E16" s="213">
        <v>900</v>
      </c>
      <c r="F16" s="121" t="s">
        <v>362</v>
      </c>
    </row>
    <row r="17" spans="1:6" ht="29.4" customHeight="1" x14ac:dyDescent="0.35">
      <c r="A17" s="148" t="s">
        <v>262</v>
      </c>
      <c r="B17" s="209" t="s">
        <v>385</v>
      </c>
      <c r="C17" s="148" t="s">
        <v>140</v>
      </c>
      <c r="D17" s="148">
        <v>600</v>
      </c>
      <c r="E17" s="213">
        <v>1000</v>
      </c>
      <c r="F17" s="121" t="s">
        <v>361</v>
      </c>
    </row>
    <row r="18" spans="1:6" ht="27.6" customHeight="1" x14ac:dyDescent="0.35">
      <c r="A18" s="148" t="s">
        <v>378</v>
      </c>
      <c r="B18" s="209" t="s">
        <v>386</v>
      </c>
      <c r="C18" s="148" t="s">
        <v>140</v>
      </c>
      <c r="D18" s="148">
        <v>230</v>
      </c>
      <c r="E18" s="213">
        <v>600</v>
      </c>
      <c r="F18" s="156" t="s">
        <v>364</v>
      </c>
    </row>
    <row r="19" spans="1:6" ht="30.6" customHeight="1" x14ac:dyDescent="0.35">
      <c r="A19" s="148" t="s">
        <v>387</v>
      </c>
      <c r="B19" s="209" t="s">
        <v>388</v>
      </c>
      <c r="C19" s="148" t="s">
        <v>140</v>
      </c>
      <c r="D19" s="148">
        <v>115</v>
      </c>
      <c r="E19" s="213">
        <v>400</v>
      </c>
      <c r="F19" s="156" t="s">
        <v>365</v>
      </c>
    </row>
    <row r="20" spans="1:6" x14ac:dyDescent="0.35">
      <c r="A20" s="205" t="s">
        <v>6</v>
      </c>
      <c r="B20" s="206" t="s">
        <v>346</v>
      </c>
      <c r="C20" s="205"/>
      <c r="D20" s="205"/>
      <c r="E20" s="214"/>
      <c r="F20" s="121"/>
    </row>
    <row r="21" spans="1:6" ht="26.4" x14ac:dyDescent="0.35">
      <c r="A21" s="148" t="s">
        <v>258</v>
      </c>
      <c r="B21" s="211" t="s">
        <v>316</v>
      </c>
      <c r="C21" s="148" t="s">
        <v>140</v>
      </c>
      <c r="D21" s="148">
        <v>300</v>
      </c>
      <c r="E21" s="218">
        <v>850</v>
      </c>
      <c r="F21" s="179" t="s">
        <v>366</v>
      </c>
    </row>
    <row r="22" spans="1:6" ht="26.4" x14ac:dyDescent="0.35">
      <c r="A22" s="148" t="s">
        <v>259</v>
      </c>
      <c r="B22" s="211" t="s">
        <v>317</v>
      </c>
      <c r="C22" s="148" t="s">
        <v>140</v>
      </c>
      <c r="D22" s="148">
        <v>260</v>
      </c>
      <c r="E22" s="218">
        <v>740</v>
      </c>
      <c r="F22" s="179" t="s">
        <v>367</v>
      </c>
    </row>
    <row r="23" spans="1:6" ht="40.200000000000003" customHeight="1" x14ac:dyDescent="0.35">
      <c r="A23" s="148" t="s">
        <v>260</v>
      </c>
      <c r="B23" s="209" t="s">
        <v>351</v>
      </c>
      <c r="C23" s="148" t="s">
        <v>140</v>
      </c>
      <c r="D23" s="148">
        <v>210</v>
      </c>
      <c r="E23" s="218">
        <v>600</v>
      </c>
      <c r="F23" s="179" t="s">
        <v>364</v>
      </c>
    </row>
    <row r="24" spans="1:6" ht="26.4" x14ac:dyDescent="0.35">
      <c r="A24" s="148" t="s">
        <v>261</v>
      </c>
      <c r="B24" s="209" t="s">
        <v>352</v>
      </c>
      <c r="C24" s="148" t="s">
        <v>140</v>
      </c>
      <c r="D24" s="148">
        <v>115</v>
      </c>
      <c r="E24" s="213">
        <v>400</v>
      </c>
      <c r="F24" s="177" t="s">
        <v>365</v>
      </c>
    </row>
    <row r="25" spans="1:6" x14ac:dyDescent="0.35">
      <c r="A25" s="205">
        <v>1.3</v>
      </c>
      <c r="B25" s="206" t="s">
        <v>389</v>
      </c>
      <c r="C25" s="148"/>
      <c r="D25" s="148"/>
      <c r="E25" s="213"/>
      <c r="F25" s="177"/>
    </row>
    <row r="26" spans="1:6" ht="26.4" customHeight="1" x14ac:dyDescent="0.35">
      <c r="A26" s="148" t="s">
        <v>258</v>
      </c>
      <c r="B26" s="211" t="s">
        <v>209</v>
      </c>
      <c r="C26" s="148" t="s">
        <v>140</v>
      </c>
      <c r="D26" s="148" t="s">
        <v>177</v>
      </c>
      <c r="E26" s="213">
        <v>700</v>
      </c>
      <c r="F26" s="177" t="s">
        <v>373</v>
      </c>
    </row>
    <row r="27" spans="1:6" ht="27" customHeight="1" x14ac:dyDescent="0.35">
      <c r="A27" s="148" t="s">
        <v>259</v>
      </c>
      <c r="B27" s="211" t="s">
        <v>390</v>
      </c>
      <c r="C27" s="148" t="s">
        <v>140</v>
      </c>
      <c r="D27" s="148" t="s">
        <v>177</v>
      </c>
      <c r="E27" s="213">
        <v>500</v>
      </c>
      <c r="F27" s="177" t="s">
        <v>372</v>
      </c>
    </row>
    <row r="28" spans="1:6" ht="27.6" x14ac:dyDescent="0.35">
      <c r="A28" s="205">
        <v>1.4</v>
      </c>
      <c r="B28" s="206" t="s">
        <v>347</v>
      </c>
      <c r="C28" s="205"/>
      <c r="D28" s="205"/>
      <c r="E28" s="214"/>
      <c r="F28" s="121"/>
    </row>
    <row r="29" spans="1:6" ht="28.2" customHeight="1" x14ac:dyDescent="0.35">
      <c r="A29" s="148" t="s">
        <v>258</v>
      </c>
      <c r="B29" s="211" t="s">
        <v>228</v>
      </c>
      <c r="C29" s="148" t="s">
        <v>140</v>
      </c>
      <c r="D29" s="148" t="s">
        <v>177</v>
      </c>
      <c r="E29" s="210">
        <v>1000</v>
      </c>
      <c r="F29" s="156" t="s">
        <v>361</v>
      </c>
    </row>
    <row r="30" spans="1:6" ht="29.4" customHeight="1" x14ac:dyDescent="0.35">
      <c r="A30" s="148" t="s">
        <v>259</v>
      </c>
      <c r="B30" s="211" t="s">
        <v>232</v>
      </c>
      <c r="C30" s="148" t="s">
        <v>140</v>
      </c>
      <c r="D30" s="148" t="s">
        <v>177</v>
      </c>
      <c r="E30" s="210">
        <v>900</v>
      </c>
      <c r="F30" s="156" t="s">
        <v>362</v>
      </c>
    </row>
    <row r="31" spans="1:6" ht="24" customHeight="1" x14ac:dyDescent="0.35">
      <c r="A31" s="148" t="s">
        <v>260</v>
      </c>
      <c r="B31" s="211" t="s">
        <v>218</v>
      </c>
      <c r="C31" s="148" t="s">
        <v>140</v>
      </c>
      <c r="D31" s="148" t="s">
        <v>177</v>
      </c>
      <c r="E31" s="210">
        <v>800</v>
      </c>
      <c r="F31" s="156" t="s">
        <v>363</v>
      </c>
    </row>
    <row r="32" spans="1:6" ht="27" customHeight="1" x14ac:dyDescent="0.35">
      <c r="A32" s="148" t="s">
        <v>261</v>
      </c>
      <c r="B32" s="209" t="s">
        <v>233</v>
      </c>
      <c r="C32" s="148" t="s">
        <v>140</v>
      </c>
      <c r="D32" s="148" t="s">
        <v>177</v>
      </c>
      <c r="E32" s="213">
        <v>600</v>
      </c>
      <c r="F32" s="156" t="s">
        <v>364</v>
      </c>
    </row>
    <row r="33" spans="1:6" ht="21" customHeight="1" x14ac:dyDescent="0.35">
      <c r="A33" s="148" t="s">
        <v>383</v>
      </c>
      <c r="B33" s="211" t="s">
        <v>234</v>
      </c>
      <c r="C33" s="148" t="s">
        <v>140</v>
      </c>
      <c r="D33" s="148" t="s">
        <v>177</v>
      </c>
      <c r="E33" s="213">
        <v>400</v>
      </c>
      <c r="F33" s="177" t="s">
        <v>365</v>
      </c>
    </row>
    <row r="34" spans="1:6" x14ac:dyDescent="0.35">
      <c r="A34" s="205">
        <v>1.5</v>
      </c>
      <c r="B34" s="206" t="s">
        <v>344</v>
      </c>
      <c r="C34" s="207"/>
      <c r="D34" s="148"/>
      <c r="E34" s="208"/>
      <c r="F34" s="121"/>
    </row>
    <row r="35" spans="1:6" ht="23.4" customHeight="1" x14ac:dyDescent="0.35">
      <c r="A35" s="148" t="s">
        <v>258</v>
      </c>
      <c r="B35" s="209" t="s">
        <v>224</v>
      </c>
      <c r="C35" s="148" t="s">
        <v>140</v>
      </c>
      <c r="D35" s="148" t="s">
        <v>177</v>
      </c>
      <c r="E35" s="210">
        <v>1000</v>
      </c>
      <c r="F35" s="156" t="s">
        <v>361</v>
      </c>
    </row>
    <row r="36" spans="1:6" ht="31.2" customHeight="1" x14ac:dyDescent="0.35">
      <c r="A36" s="148" t="s">
        <v>259</v>
      </c>
      <c r="B36" s="209" t="s">
        <v>391</v>
      </c>
      <c r="C36" s="148" t="s">
        <v>140</v>
      </c>
      <c r="D36" s="148" t="s">
        <v>177</v>
      </c>
      <c r="E36" s="210">
        <v>900</v>
      </c>
      <c r="F36" s="156" t="s">
        <v>362</v>
      </c>
    </row>
    <row r="37" spans="1:6" ht="28.2" customHeight="1" x14ac:dyDescent="0.35">
      <c r="A37" s="148" t="s">
        <v>260</v>
      </c>
      <c r="B37" s="209" t="s">
        <v>212</v>
      </c>
      <c r="C37" s="148" t="s">
        <v>140</v>
      </c>
      <c r="D37" s="148" t="s">
        <v>177</v>
      </c>
      <c r="E37" s="210">
        <v>800</v>
      </c>
      <c r="F37" s="156" t="s">
        <v>363</v>
      </c>
    </row>
    <row r="38" spans="1:6" ht="23.4" customHeight="1" x14ac:dyDescent="0.35">
      <c r="A38" s="148" t="s">
        <v>261</v>
      </c>
      <c r="B38" s="211" t="s">
        <v>210</v>
      </c>
      <c r="C38" s="148" t="s">
        <v>140</v>
      </c>
      <c r="D38" s="148" t="s">
        <v>177</v>
      </c>
      <c r="E38" s="213">
        <v>600</v>
      </c>
      <c r="F38" s="156" t="s">
        <v>364</v>
      </c>
    </row>
    <row r="39" spans="1:6" x14ac:dyDescent="0.35">
      <c r="A39" s="205">
        <v>1.6</v>
      </c>
      <c r="B39" s="206" t="s">
        <v>348</v>
      </c>
      <c r="C39" s="205"/>
      <c r="D39" s="205"/>
      <c r="E39" s="214"/>
      <c r="F39" s="121"/>
    </row>
    <row r="40" spans="1:6" ht="30" customHeight="1" x14ac:dyDescent="0.35">
      <c r="A40" s="148" t="s">
        <v>258</v>
      </c>
      <c r="B40" s="211" t="s">
        <v>228</v>
      </c>
      <c r="C40" s="148" t="s">
        <v>140</v>
      </c>
      <c r="D40" s="148" t="s">
        <v>177</v>
      </c>
      <c r="E40" s="210">
        <v>850</v>
      </c>
      <c r="F40" s="177" t="s">
        <v>366</v>
      </c>
    </row>
    <row r="41" spans="1:6" ht="24" customHeight="1" x14ac:dyDescent="0.35">
      <c r="A41" s="148" t="s">
        <v>259</v>
      </c>
      <c r="B41" s="211" t="s">
        <v>218</v>
      </c>
      <c r="C41" s="148" t="s">
        <v>140</v>
      </c>
      <c r="D41" s="148" t="s">
        <v>177</v>
      </c>
      <c r="E41" s="210">
        <v>740</v>
      </c>
      <c r="F41" s="177" t="s">
        <v>367</v>
      </c>
    </row>
    <row r="42" spans="1:6" ht="21" customHeight="1" x14ac:dyDescent="0.35">
      <c r="A42" s="148" t="s">
        <v>260</v>
      </c>
      <c r="B42" s="209" t="s">
        <v>210</v>
      </c>
      <c r="C42" s="148" t="s">
        <v>140</v>
      </c>
      <c r="D42" s="148" t="s">
        <v>177</v>
      </c>
      <c r="E42" s="213">
        <v>600</v>
      </c>
      <c r="F42" s="177" t="s">
        <v>364</v>
      </c>
    </row>
    <row r="43" spans="1:6" ht="25.2" customHeight="1" x14ac:dyDescent="0.35">
      <c r="A43" s="148" t="s">
        <v>261</v>
      </c>
      <c r="B43" s="209" t="s">
        <v>350</v>
      </c>
      <c r="C43" s="148" t="s">
        <v>140</v>
      </c>
      <c r="D43" s="148"/>
      <c r="E43" s="213">
        <v>400</v>
      </c>
      <c r="F43" s="177" t="s">
        <v>365</v>
      </c>
    </row>
    <row r="44" spans="1:6" x14ac:dyDescent="0.35">
      <c r="A44" s="205">
        <v>1.7</v>
      </c>
      <c r="B44" s="206" t="s">
        <v>349</v>
      </c>
      <c r="C44" s="215"/>
      <c r="D44" s="215"/>
      <c r="E44" s="216"/>
      <c r="F44" s="121"/>
    </row>
    <row r="45" spans="1:6" ht="36.6" customHeight="1" x14ac:dyDescent="0.35">
      <c r="A45" s="148" t="s">
        <v>258</v>
      </c>
      <c r="B45" s="209" t="s">
        <v>235</v>
      </c>
      <c r="C45" s="148" t="s">
        <v>140</v>
      </c>
      <c r="D45" s="148" t="s">
        <v>77</v>
      </c>
      <c r="E45" s="213">
        <v>800</v>
      </c>
      <c r="F45" s="177" t="s">
        <v>363</v>
      </c>
    </row>
    <row r="46" spans="1:6" ht="34.200000000000003" customHeight="1" x14ac:dyDescent="0.35">
      <c r="A46" s="148" t="s">
        <v>259</v>
      </c>
      <c r="B46" s="209" t="s">
        <v>341</v>
      </c>
      <c r="C46" s="148" t="s">
        <v>140</v>
      </c>
      <c r="D46" s="148" t="s">
        <v>177</v>
      </c>
      <c r="E46" s="213">
        <v>780</v>
      </c>
      <c r="F46" s="177" t="s">
        <v>368</v>
      </c>
    </row>
    <row r="47" spans="1:6" ht="26.4" x14ac:dyDescent="0.35">
      <c r="A47" s="148" t="s">
        <v>260</v>
      </c>
      <c r="B47" s="209" t="s">
        <v>236</v>
      </c>
      <c r="C47" s="148" t="s">
        <v>140</v>
      </c>
      <c r="D47" s="148">
        <v>250</v>
      </c>
      <c r="E47" s="210">
        <v>770</v>
      </c>
      <c r="F47" s="177" t="s">
        <v>369</v>
      </c>
    </row>
    <row r="48" spans="1:6" ht="27.6" customHeight="1" x14ac:dyDescent="0.35">
      <c r="A48" s="148" t="s">
        <v>261</v>
      </c>
      <c r="B48" s="209" t="s">
        <v>353</v>
      </c>
      <c r="C48" s="148" t="s">
        <v>140</v>
      </c>
      <c r="D48" s="148" t="s">
        <v>177</v>
      </c>
      <c r="E48" s="210">
        <v>740</v>
      </c>
      <c r="F48" s="177" t="s">
        <v>367</v>
      </c>
    </row>
    <row r="49" spans="1:6" ht="19.8" customHeight="1" x14ac:dyDescent="0.35">
      <c r="A49" s="148" t="s">
        <v>383</v>
      </c>
      <c r="B49" s="209" t="s">
        <v>354</v>
      </c>
      <c r="C49" s="148" t="s">
        <v>140</v>
      </c>
      <c r="D49" s="148" t="s">
        <v>177</v>
      </c>
      <c r="E49" s="210">
        <v>710</v>
      </c>
      <c r="F49" s="177" t="s">
        <v>370</v>
      </c>
    </row>
    <row r="50" spans="1:6" ht="26.4" x14ac:dyDescent="0.35">
      <c r="A50" s="148" t="s">
        <v>262</v>
      </c>
      <c r="B50" s="209" t="s">
        <v>355</v>
      </c>
      <c r="C50" s="148" t="s">
        <v>140</v>
      </c>
      <c r="D50" s="148">
        <v>210</v>
      </c>
      <c r="E50" s="213">
        <v>600</v>
      </c>
      <c r="F50" s="177" t="s">
        <v>364</v>
      </c>
    </row>
    <row r="51" spans="1:6" ht="26.4" x14ac:dyDescent="0.35">
      <c r="A51" s="148" t="s">
        <v>378</v>
      </c>
      <c r="B51" s="211" t="s">
        <v>356</v>
      </c>
      <c r="C51" s="148" t="s">
        <v>140</v>
      </c>
      <c r="D51" s="148">
        <v>100</v>
      </c>
      <c r="E51" s="213">
        <v>400</v>
      </c>
      <c r="F51" s="177" t="s">
        <v>365</v>
      </c>
    </row>
    <row r="52" spans="1:6" x14ac:dyDescent="0.35">
      <c r="A52" s="205">
        <v>1.8</v>
      </c>
      <c r="B52" s="206" t="s">
        <v>357</v>
      </c>
      <c r="C52" s="215"/>
      <c r="D52" s="215"/>
      <c r="E52" s="216"/>
      <c r="F52" s="121"/>
    </row>
    <row r="53" spans="1:6" ht="25.2" customHeight="1" x14ac:dyDescent="0.35">
      <c r="A53" s="148" t="s">
        <v>258</v>
      </c>
      <c r="B53" s="211" t="s">
        <v>239</v>
      </c>
      <c r="C53" s="148" t="s">
        <v>140</v>
      </c>
      <c r="D53" s="148" t="s">
        <v>177</v>
      </c>
      <c r="E53" s="213">
        <v>850</v>
      </c>
      <c r="F53" s="177" t="s">
        <v>366</v>
      </c>
    </row>
    <row r="54" spans="1:6" ht="24" customHeight="1" x14ac:dyDescent="0.35">
      <c r="A54" s="148" t="s">
        <v>259</v>
      </c>
      <c r="B54" s="211" t="s">
        <v>240</v>
      </c>
      <c r="C54" s="148" t="s">
        <v>140</v>
      </c>
      <c r="D54" s="148" t="s">
        <v>177</v>
      </c>
      <c r="E54" s="210">
        <v>710</v>
      </c>
      <c r="F54" s="177" t="s">
        <v>370</v>
      </c>
    </row>
    <row r="55" spans="1:6" ht="23.4" customHeight="1" x14ac:dyDescent="0.35">
      <c r="A55" s="148" t="s">
        <v>260</v>
      </c>
      <c r="B55" s="209" t="s">
        <v>229</v>
      </c>
      <c r="C55" s="148" t="s">
        <v>140</v>
      </c>
      <c r="D55" s="148" t="s">
        <v>177</v>
      </c>
      <c r="E55" s="213">
        <v>600</v>
      </c>
      <c r="F55" s="177" t="s">
        <v>364</v>
      </c>
    </row>
    <row r="56" spans="1:6" ht="28.2" customHeight="1" x14ac:dyDescent="0.35">
      <c r="A56" s="148" t="s">
        <v>261</v>
      </c>
      <c r="B56" s="209" t="s">
        <v>230</v>
      </c>
      <c r="C56" s="148" t="s">
        <v>140</v>
      </c>
      <c r="D56" s="148" t="s">
        <v>177</v>
      </c>
      <c r="E56" s="213">
        <v>400</v>
      </c>
      <c r="F56" s="177" t="s">
        <v>365</v>
      </c>
    </row>
    <row r="57" spans="1:6" x14ac:dyDescent="0.35">
      <c r="A57" s="205">
        <v>1.9</v>
      </c>
      <c r="B57" s="206" t="s">
        <v>392</v>
      </c>
      <c r="C57" s="215"/>
      <c r="D57" s="215"/>
      <c r="E57" s="216"/>
      <c r="F57" s="121"/>
    </row>
    <row r="58" spans="1:6" ht="29.4" customHeight="1" x14ac:dyDescent="0.35">
      <c r="A58" s="148" t="s">
        <v>258</v>
      </c>
      <c r="B58" s="209" t="s">
        <v>211</v>
      </c>
      <c r="C58" s="148" t="s">
        <v>140</v>
      </c>
      <c r="D58" s="215" t="s">
        <v>177</v>
      </c>
      <c r="E58" s="213">
        <v>800</v>
      </c>
      <c r="F58" s="177" t="s">
        <v>363</v>
      </c>
    </row>
    <row r="59" spans="1:6" ht="24.6" customHeight="1" x14ac:dyDescent="0.35">
      <c r="A59" s="148" t="s">
        <v>259</v>
      </c>
      <c r="B59" s="209" t="s">
        <v>212</v>
      </c>
      <c r="C59" s="148" t="s">
        <v>140</v>
      </c>
      <c r="D59" s="215" t="s">
        <v>177</v>
      </c>
      <c r="E59" s="213">
        <v>700</v>
      </c>
      <c r="F59" s="177" t="s">
        <v>373</v>
      </c>
    </row>
    <row r="60" spans="1:6" ht="30" customHeight="1" x14ac:dyDescent="0.35">
      <c r="A60" s="148" t="s">
        <v>260</v>
      </c>
      <c r="B60" s="209" t="s">
        <v>233</v>
      </c>
      <c r="C60" s="148" t="s">
        <v>140</v>
      </c>
      <c r="D60" s="148" t="s">
        <v>177</v>
      </c>
      <c r="E60" s="213">
        <v>600</v>
      </c>
      <c r="F60" s="177" t="s">
        <v>364</v>
      </c>
    </row>
    <row r="61" spans="1:6" ht="79.8" x14ac:dyDescent="0.35">
      <c r="A61" s="217" t="s">
        <v>393</v>
      </c>
      <c r="B61" s="206" t="s">
        <v>394</v>
      </c>
      <c r="C61" s="215"/>
      <c r="D61" s="215"/>
      <c r="E61" s="216"/>
      <c r="F61" s="121"/>
    </row>
    <row r="62" spans="1:6" ht="36" customHeight="1" x14ac:dyDescent="0.35">
      <c r="A62" s="148" t="s">
        <v>258</v>
      </c>
      <c r="B62" s="209" t="s">
        <v>235</v>
      </c>
      <c r="C62" s="148" t="s">
        <v>140</v>
      </c>
      <c r="D62" s="148">
        <v>300</v>
      </c>
      <c r="E62" s="213">
        <v>850</v>
      </c>
      <c r="F62" s="177" t="s">
        <v>366</v>
      </c>
    </row>
    <row r="63" spans="1:6" ht="36" customHeight="1" x14ac:dyDescent="0.35">
      <c r="A63" s="148" t="s">
        <v>259</v>
      </c>
      <c r="B63" s="209" t="s">
        <v>341</v>
      </c>
      <c r="C63" s="148" t="s">
        <v>140</v>
      </c>
      <c r="D63" s="148">
        <v>275</v>
      </c>
      <c r="E63" s="213">
        <v>800</v>
      </c>
      <c r="F63" s="177" t="s">
        <v>363</v>
      </c>
    </row>
    <row r="64" spans="1:6" ht="26.4" x14ac:dyDescent="0.35">
      <c r="A64" s="148" t="s">
        <v>260</v>
      </c>
      <c r="B64" s="209" t="s">
        <v>236</v>
      </c>
      <c r="C64" s="148" t="s">
        <v>140</v>
      </c>
      <c r="D64" s="148">
        <v>250</v>
      </c>
      <c r="E64" s="210">
        <v>710</v>
      </c>
      <c r="F64" s="177" t="s">
        <v>370</v>
      </c>
    </row>
    <row r="65" spans="1:6" ht="26.4" x14ac:dyDescent="0.35">
      <c r="A65" s="148" t="s">
        <v>261</v>
      </c>
      <c r="B65" s="209" t="s">
        <v>395</v>
      </c>
      <c r="C65" s="148" t="s">
        <v>140</v>
      </c>
      <c r="D65" s="148">
        <v>210</v>
      </c>
      <c r="E65" s="213">
        <v>600</v>
      </c>
      <c r="F65" s="177" t="s">
        <v>364</v>
      </c>
    </row>
    <row r="66" spans="1:6" ht="30.6" customHeight="1" x14ac:dyDescent="0.35">
      <c r="A66" s="148" t="s">
        <v>383</v>
      </c>
      <c r="B66" s="209" t="s">
        <v>396</v>
      </c>
      <c r="C66" s="148" t="s">
        <v>140</v>
      </c>
      <c r="D66" s="148" t="s">
        <v>177</v>
      </c>
      <c r="E66" s="213">
        <v>600</v>
      </c>
      <c r="F66" s="177" t="s">
        <v>364</v>
      </c>
    </row>
    <row r="67" spans="1:6" ht="26.4" x14ac:dyDescent="0.35">
      <c r="A67" s="148" t="s">
        <v>262</v>
      </c>
      <c r="B67" s="209" t="s">
        <v>397</v>
      </c>
      <c r="C67" s="148" t="s">
        <v>140</v>
      </c>
      <c r="D67" s="148" t="s">
        <v>177</v>
      </c>
      <c r="E67" s="213">
        <v>700</v>
      </c>
      <c r="F67" s="177" t="s">
        <v>373</v>
      </c>
    </row>
    <row r="68" spans="1:6" ht="26.4" x14ac:dyDescent="0.35">
      <c r="A68" s="148" t="s">
        <v>378</v>
      </c>
      <c r="B68" s="209" t="s">
        <v>398</v>
      </c>
      <c r="C68" s="148" t="s">
        <v>140</v>
      </c>
      <c r="D68" s="148" t="s">
        <v>177</v>
      </c>
      <c r="E68" s="213">
        <v>800</v>
      </c>
      <c r="F68" s="177" t="s">
        <v>363</v>
      </c>
    </row>
    <row r="69" spans="1:6" ht="26.4" x14ac:dyDescent="0.35">
      <c r="A69" s="148" t="s">
        <v>387</v>
      </c>
      <c r="B69" s="209" t="s">
        <v>399</v>
      </c>
      <c r="C69" s="148" t="s">
        <v>140</v>
      </c>
      <c r="D69" s="148" t="s">
        <v>177</v>
      </c>
      <c r="E69" s="213">
        <v>900</v>
      </c>
      <c r="F69" s="177" t="s">
        <v>362</v>
      </c>
    </row>
    <row r="70" spans="1:6" ht="26.4" x14ac:dyDescent="0.35">
      <c r="A70" s="148" t="s">
        <v>400</v>
      </c>
      <c r="B70" s="209" t="s">
        <v>358</v>
      </c>
      <c r="C70" s="148" t="s">
        <v>140</v>
      </c>
      <c r="D70" s="148">
        <v>115</v>
      </c>
      <c r="E70" s="213">
        <v>400</v>
      </c>
      <c r="F70" s="177" t="s">
        <v>365</v>
      </c>
    </row>
    <row r="71" spans="1:6" x14ac:dyDescent="0.35">
      <c r="A71" s="145">
        <v>2</v>
      </c>
      <c r="B71" s="203" t="s">
        <v>185</v>
      </c>
      <c r="C71" s="145"/>
      <c r="D71" s="145"/>
      <c r="E71" s="204"/>
      <c r="F71" s="154"/>
    </row>
    <row r="72" spans="1:6" ht="27.6" x14ac:dyDescent="0.35">
      <c r="A72" s="205" t="s">
        <v>41</v>
      </c>
      <c r="B72" s="206" t="s">
        <v>186</v>
      </c>
      <c r="C72" s="205"/>
      <c r="D72" s="205"/>
      <c r="E72" s="214"/>
      <c r="F72" s="154"/>
    </row>
    <row r="73" spans="1:6" ht="26.4" x14ac:dyDescent="0.35">
      <c r="A73" s="148" t="s">
        <v>258</v>
      </c>
      <c r="B73" s="211" t="s">
        <v>243</v>
      </c>
      <c r="C73" s="148" t="s">
        <v>140</v>
      </c>
      <c r="D73" s="148" t="s">
        <v>177</v>
      </c>
      <c r="E73" s="213">
        <v>850</v>
      </c>
      <c r="F73" s="177" t="s">
        <v>366</v>
      </c>
    </row>
    <row r="74" spans="1:6" ht="26.4" x14ac:dyDescent="0.35">
      <c r="A74" s="148" t="s">
        <v>259</v>
      </c>
      <c r="B74" s="211" t="s">
        <v>244</v>
      </c>
      <c r="C74" s="148" t="s">
        <v>140</v>
      </c>
      <c r="D74" s="148" t="s">
        <v>177</v>
      </c>
      <c r="E74" s="213">
        <v>600</v>
      </c>
      <c r="F74" s="177" t="s">
        <v>364</v>
      </c>
    </row>
    <row r="75" spans="1:6" x14ac:dyDescent="0.35">
      <c r="A75" s="205" t="s">
        <v>41</v>
      </c>
      <c r="B75" s="206" t="s">
        <v>188</v>
      </c>
      <c r="C75" s="205"/>
      <c r="D75" s="205"/>
      <c r="E75" s="214"/>
      <c r="F75" s="154"/>
    </row>
    <row r="76" spans="1:6" x14ac:dyDescent="0.35">
      <c r="A76" s="148" t="s">
        <v>258</v>
      </c>
      <c r="B76" s="209" t="s">
        <v>359</v>
      </c>
      <c r="C76" s="148" t="s">
        <v>16</v>
      </c>
      <c r="D76" s="148">
        <v>400</v>
      </c>
      <c r="E76" s="218">
        <v>360</v>
      </c>
      <c r="F76" s="180" t="s">
        <v>331</v>
      </c>
    </row>
    <row r="77" spans="1:6" ht="26.4" x14ac:dyDescent="0.35">
      <c r="A77" s="148" t="s">
        <v>259</v>
      </c>
      <c r="B77" s="209" t="s">
        <v>299</v>
      </c>
      <c r="C77" s="148" t="s">
        <v>46</v>
      </c>
      <c r="D77" s="148">
        <v>600</v>
      </c>
      <c r="E77" s="218">
        <v>600</v>
      </c>
      <c r="F77" s="181"/>
    </row>
    <row r="78" spans="1:6" ht="26.4" x14ac:dyDescent="0.35">
      <c r="A78" s="148" t="s">
        <v>260</v>
      </c>
      <c r="B78" s="209" t="s">
        <v>360</v>
      </c>
      <c r="C78" s="148" t="s">
        <v>46</v>
      </c>
      <c r="D78" s="148">
        <v>600</v>
      </c>
      <c r="E78" s="218">
        <v>900</v>
      </c>
      <c r="F78" s="182"/>
    </row>
    <row r="79" spans="1:6" x14ac:dyDescent="0.35">
      <c r="A79" s="145">
        <v>3</v>
      </c>
      <c r="B79" s="203" t="s">
        <v>191</v>
      </c>
      <c r="C79" s="148"/>
      <c r="D79" s="148"/>
      <c r="E79" s="208"/>
      <c r="F79" s="121"/>
    </row>
    <row r="80" spans="1:6" ht="41.4" x14ac:dyDescent="0.35">
      <c r="A80" s="205" t="s">
        <v>192</v>
      </c>
      <c r="B80" s="206" t="s">
        <v>283</v>
      </c>
      <c r="C80" s="148" t="s">
        <v>140</v>
      </c>
      <c r="D80" s="205" t="s">
        <v>177</v>
      </c>
      <c r="E80" s="219">
        <v>1000</v>
      </c>
      <c r="F80" s="121" t="s">
        <v>371</v>
      </c>
    </row>
    <row r="81" spans="1:6" ht="27.6" x14ac:dyDescent="0.35">
      <c r="A81" s="205" t="s">
        <v>193</v>
      </c>
      <c r="B81" s="206" t="s">
        <v>186</v>
      </c>
      <c r="C81" s="205"/>
      <c r="D81" s="205"/>
      <c r="E81" s="214"/>
      <c r="F81" s="154"/>
    </row>
    <row r="82" spans="1:6" ht="26.4" x14ac:dyDescent="0.35">
      <c r="A82" s="148" t="s">
        <v>258</v>
      </c>
      <c r="B82" s="211" t="s">
        <v>243</v>
      </c>
      <c r="C82" s="148" t="s">
        <v>140</v>
      </c>
      <c r="D82" s="148" t="s">
        <v>177</v>
      </c>
      <c r="E82" s="213">
        <v>600</v>
      </c>
      <c r="F82" s="121" t="s">
        <v>364</v>
      </c>
    </row>
    <row r="83" spans="1:6" ht="26.4" x14ac:dyDescent="0.35">
      <c r="A83" s="148" t="s">
        <v>259</v>
      </c>
      <c r="B83" s="211" t="s">
        <v>247</v>
      </c>
      <c r="C83" s="148" t="s">
        <v>140</v>
      </c>
      <c r="D83" s="148" t="s">
        <v>177</v>
      </c>
      <c r="E83" s="213">
        <v>500</v>
      </c>
      <c r="F83" s="121" t="s">
        <v>372</v>
      </c>
    </row>
    <row r="84" spans="1:6" x14ac:dyDescent="0.35">
      <c r="A84" s="205" t="s">
        <v>195</v>
      </c>
      <c r="B84" s="220" t="s">
        <v>194</v>
      </c>
      <c r="C84" s="205"/>
      <c r="D84" s="205"/>
      <c r="E84" s="214"/>
      <c r="F84" s="161" t="s">
        <v>294</v>
      </c>
    </row>
    <row r="85" spans="1:6" x14ac:dyDescent="0.35">
      <c r="A85" s="148" t="s">
        <v>258</v>
      </c>
      <c r="B85" s="211" t="s">
        <v>248</v>
      </c>
      <c r="C85" s="221" t="s">
        <v>323</v>
      </c>
      <c r="D85" s="148" t="s">
        <v>177</v>
      </c>
      <c r="E85" s="213">
        <v>35</v>
      </c>
      <c r="F85" s="121"/>
    </row>
    <row r="86" spans="1:6" ht="26.4" x14ac:dyDescent="0.35">
      <c r="A86" s="148" t="s">
        <v>259</v>
      </c>
      <c r="B86" s="211" t="s">
        <v>249</v>
      </c>
      <c r="C86" s="148" t="s">
        <v>323</v>
      </c>
      <c r="D86" s="148" t="s">
        <v>177</v>
      </c>
      <c r="E86" s="213">
        <v>30</v>
      </c>
      <c r="F86" s="121"/>
    </row>
    <row r="87" spans="1:6" x14ac:dyDescent="0.35">
      <c r="A87" s="148" t="s">
        <v>260</v>
      </c>
      <c r="B87" s="211" t="s">
        <v>250</v>
      </c>
      <c r="C87" s="148" t="s">
        <v>323</v>
      </c>
      <c r="D87" s="148" t="s">
        <v>177</v>
      </c>
      <c r="E87" s="213">
        <v>25</v>
      </c>
      <c r="F87" s="121"/>
    </row>
    <row r="88" spans="1:6" ht="26.4" x14ac:dyDescent="0.35">
      <c r="A88" s="148" t="s">
        <v>261</v>
      </c>
      <c r="B88" s="211" t="s">
        <v>251</v>
      </c>
      <c r="C88" s="148" t="s">
        <v>323</v>
      </c>
      <c r="D88" s="148" t="s">
        <v>177</v>
      </c>
      <c r="E88" s="213">
        <v>18</v>
      </c>
      <c r="F88" s="121"/>
    </row>
    <row r="89" spans="1:6" ht="26.4" x14ac:dyDescent="0.35">
      <c r="A89" s="148" t="s">
        <v>262</v>
      </c>
      <c r="B89" s="211" t="s">
        <v>252</v>
      </c>
      <c r="C89" s="148" t="s">
        <v>323</v>
      </c>
      <c r="D89" s="148" t="s">
        <v>177</v>
      </c>
      <c r="E89" s="213">
        <v>5</v>
      </c>
      <c r="F89" s="121"/>
    </row>
    <row r="90" spans="1:6" ht="27.6" x14ac:dyDescent="0.35">
      <c r="A90" s="205" t="s">
        <v>284</v>
      </c>
      <c r="B90" s="206" t="s">
        <v>196</v>
      </c>
      <c r="C90" s="148"/>
      <c r="D90" s="222"/>
      <c r="E90" s="208"/>
      <c r="F90" s="121"/>
    </row>
    <row r="91" spans="1:6" ht="26.4" x14ac:dyDescent="0.35">
      <c r="A91" s="148" t="s">
        <v>258</v>
      </c>
      <c r="B91" s="211" t="s">
        <v>243</v>
      </c>
      <c r="C91" s="148" t="s">
        <v>140</v>
      </c>
      <c r="D91" s="148" t="s">
        <v>177</v>
      </c>
      <c r="E91" s="213">
        <v>850</v>
      </c>
      <c r="F91" s="177" t="s">
        <v>366</v>
      </c>
    </row>
    <row r="92" spans="1:6" ht="26.4" x14ac:dyDescent="0.35">
      <c r="A92" s="148" t="s">
        <v>259</v>
      </c>
      <c r="B92" s="211" t="s">
        <v>247</v>
      </c>
      <c r="C92" s="148" t="s">
        <v>140</v>
      </c>
      <c r="D92" s="148" t="s">
        <v>177</v>
      </c>
      <c r="E92" s="213">
        <v>600</v>
      </c>
      <c r="F92" s="177" t="s">
        <v>364</v>
      </c>
    </row>
    <row r="93" spans="1:6" ht="39.6" x14ac:dyDescent="0.35">
      <c r="A93" s="145">
        <v>4</v>
      </c>
      <c r="B93" s="203" t="s">
        <v>374</v>
      </c>
      <c r="C93" s="148" t="s">
        <v>199</v>
      </c>
      <c r="D93" s="148"/>
      <c r="E93" s="213">
        <v>300</v>
      </c>
      <c r="F93" s="121" t="s">
        <v>296</v>
      </c>
    </row>
    <row r="94" spans="1:6" ht="26.4" x14ac:dyDescent="0.35">
      <c r="A94" s="145">
        <v>5</v>
      </c>
      <c r="B94" s="203" t="s">
        <v>200</v>
      </c>
      <c r="C94" s="148"/>
      <c r="D94" s="148"/>
      <c r="E94" s="208"/>
      <c r="F94" s="121"/>
    </row>
    <row r="95" spans="1:6" ht="27.6" x14ac:dyDescent="0.35">
      <c r="A95" s="205" t="s">
        <v>222</v>
      </c>
      <c r="B95" s="206" t="s">
        <v>295</v>
      </c>
      <c r="C95" s="215"/>
      <c r="D95" s="215"/>
      <c r="E95" s="216"/>
      <c r="F95" s="121"/>
    </row>
    <row r="96" spans="1:6" ht="26.4" x14ac:dyDescent="0.35">
      <c r="A96" s="148" t="s">
        <v>258</v>
      </c>
      <c r="B96" s="223" t="s">
        <v>253</v>
      </c>
      <c r="C96" s="148" t="s">
        <v>140</v>
      </c>
      <c r="D96" s="148" t="s">
        <v>177</v>
      </c>
      <c r="E96" s="213">
        <v>200</v>
      </c>
      <c r="F96" s="121" t="s">
        <v>375</v>
      </c>
    </row>
    <row r="97" spans="1:6" ht="26.4" x14ac:dyDescent="0.35">
      <c r="A97" s="148" t="s">
        <v>259</v>
      </c>
      <c r="B97" s="209" t="s">
        <v>332</v>
      </c>
      <c r="C97" s="148" t="s">
        <v>140</v>
      </c>
      <c r="D97" s="148" t="s">
        <v>177</v>
      </c>
      <c r="E97" s="213">
        <v>500</v>
      </c>
      <c r="F97" s="121" t="s">
        <v>372</v>
      </c>
    </row>
    <row r="98" spans="1:6" ht="26.4" x14ac:dyDescent="0.35">
      <c r="A98" s="148" t="s">
        <v>260</v>
      </c>
      <c r="B98" s="209" t="s">
        <v>333</v>
      </c>
      <c r="C98" s="148" t="s">
        <v>140</v>
      </c>
      <c r="D98" s="148" t="s">
        <v>177</v>
      </c>
      <c r="E98" s="213">
        <v>600</v>
      </c>
      <c r="F98" s="121" t="s">
        <v>364</v>
      </c>
    </row>
    <row r="99" spans="1:6" ht="26.4" x14ac:dyDescent="0.35">
      <c r="A99" s="148" t="s">
        <v>261</v>
      </c>
      <c r="B99" s="209" t="s">
        <v>256</v>
      </c>
      <c r="C99" s="148" t="s">
        <v>140</v>
      </c>
      <c r="D99" s="148" t="s">
        <v>177</v>
      </c>
      <c r="E99" s="213">
        <v>400</v>
      </c>
      <c r="F99" s="121" t="s">
        <v>365</v>
      </c>
    </row>
    <row r="100" spans="1:6" ht="27.6" x14ac:dyDescent="0.35">
      <c r="A100" s="205" t="s">
        <v>223</v>
      </c>
      <c r="B100" s="206" t="s">
        <v>203</v>
      </c>
      <c r="C100" s="215"/>
      <c r="D100" s="148"/>
      <c r="E100" s="216"/>
      <c r="F100" s="121"/>
    </row>
    <row r="101" spans="1:6" ht="26.4" x14ac:dyDescent="0.35">
      <c r="A101" s="148" t="s">
        <v>258</v>
      </c>
      <c r="B101" s="223" t="s">
        <v>253</v>
      </c>
      <c r="C101" s="148" t="s">
        <v>140</v>
      </c>
      <c r="D101" s="148" t="s">
        <v>140</v>
      </c>
      <c r="E101" s="213">
        <v>300</v>
      </c>
      <c r="F101" s="121" t="s">
        <v>376</v>
      </c>
    </row>
    <row r="102" spans="1:6" ht="26.4" x14ac:dyDescent="0.35">
      <c r="A102" s="148" t="s">
        <v>259</v>
      </c>
      <c r="B102" s="209" t="s">
        <v>332</v>
      </c>
      <c r="C102" s="148" t="s">
        <v>140</v>
      </c>
      <c r="D102" s="148" t="s">
        <v>324</v>
      </c>
      <c r="E102" s="213">
        <v>700</v>
      </c>
      <c r="F102" s="121" t="s">
        <v>373</v>
      </c>
    </row>
    <row r="103" spans="1:6" ht="26.4" x14ac:dyDescent="0.35">
      <c r="A103" s="148" t="s">
        <v>260</v>
      </c>
      <c r="B103" s="209" t="s">
        <v>333</v>
      </c>
      <c r="C103" s="148" t="s">
        <v>140</v>
      </c>
      <c r="D103" s="148" t="s">
        <v>325</v>
      </c>
      <c r="E103" s="213">
        <v>800</v>
      </c>
      <c r="F103" s="121" t="s">
        <v>363</v>
      </c>
    </row>
    <row r="104" spans="1:6" ht="26.4" x14ac:dyDescent="0.35">
      <c r="A104" s="148" t="s">
        <v>261</v>
      </c>
      <c r="B104" s="209" t="s">
        <v>256</v>
      </c>
      <c r="C104" s="148" t="s">
        <v>140</v>
      </c>
      <c r="D104" s="148" t="s">
        <v>326</v>
      </c>
      <c r="E104" s="213">
        <v>500</v>
      </c>
      <c r="F104" s="121" t="s">
        <v>372</v>
      </c>
    </row>
    <row r="105" spans="1:6" ht="39.6" x14ac:dyDescent="0.35">
      <c r="A105" s="145">
        <v>6</v>
      </c>
      <c r="B105" s="203" t="s">
        <v>302</v>
      </c>
      <c r="C105" s="148"/>
      <c r="D105" s="148"/>
      <c r="E105" s="208"/>
      <c r="F105" s="121" t="s">
        <v>303</v>
      </c>
    </row>
    <row r="106" spans="1:6" x14ac:dyDescent="0.35">
      <c r="A106" s="205">
        <v>6.1</v>
      </c>
      <c r="B106" s="206" t="s">
        <v>217</v>
      </c>
      <c r="C106" s="215"/>
      <c r="D106" s="215"/>
      <c r="E106" s="216"/>
      <c r="F106" s="121"/>
    </row>
    <row r="107" spans="1:6" ht="26.4" x14ac:dyDescent="0.35">
      <c r="A107" s="148" t="s">
        <v>258</v>
      </c>
      <c r="B107" s="209" t="s">
        <v>209</v>
      </c>
      <c r="C107" s="148" t="s">
        <v>140</v>
      </c>
      <c r="D107" s="215" t="s">
        <v>177</v>
      </c>
      <c r="E107" s="213">
        <v>850</v>
      </c>
      <c r="F107" s="177" t="s">
        <v>366</v>
      </c>
    </row>
    <row r="108" spans="1:6" ht="26.4" x14ac:dyDescent="0.35">
      <c r="A108" s="148" t="s">
        <v>259</v>
      </c>
      <c r="B108" s="209" t="s">
        <v>218</v>
      </c>
      <c r="C108" s="148" t="s">
        <v>140</v>
      </c>
      <c r="D108" s="215" t="s">
        <v>177</v>
      </c>
      <c r="E108" s="210">
        <v>710</v>
      </c>
      <c r="F108" s="177" t="s">
        <v>370</v>
      </c>
    </row>
    <row r="109" spans="1:6" ht="26.4" x14ac:dyDescent="0.35">
      <c r="A109" s="148" t="s">
        <v>260</v>
      </c>
      <c r="B109" s="209" t="s">
        <v>210</v>
      </c>
      <c r="C109" s="148" t="s">
        <v>140</v>
      </c>
      <c r="D109" s="215" t="s">
        <v>177</v>
      </c>
      <c r="E109" s="213">
        <v>600</v>
      </c>
      <c r="F109" s="177" t="s">
        <v>364</v>
      </c>
    </row>
    <row r="110" spans="1:6" ht="26.4" x14ac:dyDescent="0.35">
      <c r="A110" s="148" t="s">
        <v>261</v>
      </c>
      <c r="B110" s="209" t="s">
        <v>401</v>
      </c>
      <c r="C110" s="148" t="s">
        <v>140</v>
      </c>
      <c r="D110" s="215" t="s">
        <v>177</v>
      </c>
      <c r="E110" s="213">
        <v>400</v>
      </c>
      <c r="F110" s="177" t="s">
        <v>365</v>
      </c>
    </row>
    <row r="111" spans="1:6" x14ac:dyDescent="0.35">
      <c r="A111" s="205">
        <v>6.2</v>
      </c>
      <c r="B111" s="206" t="s">
        <v>221</v>
      </c>
      <c r="C111" s="148"/>
      <c r="D111" s="215"/>
      <c r="E111" s="216"/>
      <c r="F111" s="121"/>
    </row>
    <row r="112" spans="1:6" ht="26.4" x14ac:dyDescent="0.35">
      <c r="A112" s="148" t="s">
        <v>258</v>
      </c>
      <c r="B112" s="209" t="s">
        <v>211</v>
      </c>
      <c r="C112" s="148" t="s">
        <v>140</v>
      </c>
      <c r="D112" s="215" t="s">
        <v>177</v>
      </c>
      <c r="E112" s="213">
        <v>850</v>
      </c>
      <c r="F112" s="177" t="s">
        <v>366</v>
      </c>
    </row>
    <row r="113" spans="1:6" ht="26.4" x14ac:dyDescent="0.35">
      <c r="A113" s="148" t="s">
        <v>259</v>
      </c>
      <c r="B113" s="209" t="s">
        <v>212</v>
      </c>
      <c r="C113" s="148" t="s">
        <v>140</v>
      </c>
      <c r="D113" s="215" t="s">
        <v>177</v>
      </c>
      <c r="E113" s="210">
        <v>710</v>
      </c>
      <c r="F113" s="177" t="s">
        <v>370</v>
      </c>
    </row>
    <row r="114" spans="1:6" ht="26.4" x14ac:dyDescent="0.35">
      <c r="A114" s="148" t="s">
        <v>260</v>
      </c>
      <c r="B114" s="209" t="s">
        <v>210</v>
      </c>
      <c r="C114" s="148" t="s">
        <v>140</v>
      </c>
      <c r="D114" s="215" t="s">
        <v>177</v>
      </c>
      <c r="E114" s="213">
        <v>600</v>
      </c>
      <c r="F114" s="177" t="s">
        <v>364</v>
      </c>
    </row>
    <row r="115" spans="1:6" ht="26.4" x14ac:dyDescent="0.35">
      <c r="A115" s="145">
        <v>7</v>
      </c>
      <c r="B115" s="203" t="s">
        <v>282</v>
      </c>
      <c r="C115" s="148"/>
      <c r="D115" s="215"/>
      <c r="E115" s="208"/>
      <c r="F115" s="121"/>
    </row>
    <row r="116" spans="1:6" ht="26.4" x14ac:dyDescent="0.35">
      <c r="A116" s="148" t="s">
        <v>258</v>
      </c>
      <c r="B116" s="209" t="s">
        <v>270</v>
      </c>
      <c r="C116" s="148" t="s">
        <v>140</v>
      </c>
      <c r="D116" s="148" t="s">
        <v>54</v>
      </c>
      <c r="E116" s="213">
        <v>850</v>
      </c>
      <c r="F116" s="177" t="s">
        <v>366</v>
      </c>
    </row>
    <row r="117" spans="1:6" ht="26.4" x14ac:dyDescent="0.35">
      <c r="A117" s="148" t="s">
        <v>259</v>
      </c>
      <c r="B117" s="209" t="s">
        <v>377</v>
      </c>
      <c r="C117" s="148" t="s">
        <v>140</v>
      </c>
      <c r="D117" s="148"/>
      <c r="E117" s="210">
        <v>710</v>
      </c>
      <c r="F117" s="177" t="s">
        <v>370</v>
      </c>
    </row>
    <row r="118" spans="1:6" ht="26.4" x14ac:dyDescent="0.35">
      <c r="A118" s="148" t="s">
        <v>260</v>
      </c>
      <c r="B118" s="209" t="s">
        <v>247</v>
      </c>
      <c r="C118" s="148" t="s">
        <v>140</v>
      </c>
      <c r="D118" s="148"/>
      <c r="E118" s="210">
        <v>500</v>
      </c>
      <c r="F118" s="177" t="s">
        <v>372</v>
      </c>
    </row>
    <row r="119" spans="1:6" ht="26.4" x14ac:dyDescent="0.35">
      <c r="A119" s="148" t="s">
        <v>261</v>
      </c>
      <c r="B119" s="209" t="s">
        <v>272</v>
      </c>
      <c r="C119" s="148" t="s">
        <v>140</v>
      </c>
      <c r="D119" s="148" t="s">
        <v>79</v>
      </c>
      <c r="E119" s="213">
        <v>600</v>
      </c>
      <c r="F119" s="177" t="s">
        <v>364</v>
      </c>
    </row>
    <row r="120" spans="1:6" x14ac:dyDescent="0.35">
      <c r="A120" s="145">
        <v>8</v>
      </c>
      <c r="B120" s="203" t="s">
        <v>402</v>
      </c>
      <c r="C120" s="224"/>
      <c r="D120" s="225"/>
      <c r="E120" s="225"/>
      <c r="F120" s="226"/>
    </row>
    <row r="121" spans="1:6" ht="26.4" x14ac:dyDescent="0.35">
      <c r="A121" s="145">
        <v>8.1</v>
      </c>
      <c r="B121" s="203" t="s">
        <v>403</v>
      </c>
      <c r="C121" s="224"/>
      <c r="D121" s="225"/>
      <c r="E121" s="225"/>
      <c r="F121" s="226"/>
    </row>
    <row r="122" spans="1:6" ht="26.4" x14ac:dyDescent="0.35">
      <c r="A122" s="148" t="s">
        <v>404</v>
      </c>
      <c r="B122" s="209" t="s">
        <v>405</v>
      </c>
      <c r="C122" s="227" t="s">
        <v>406</v>
      </c>
      <c r="D122" s="228"/>
      <c r="E122" s="228"/>
      <c r="F122" s="229"/>
    </row>
    <row r="123" spans="1:6" ht="26.4" x14ac:dyDescent="0.35">
      <c r="A123" s="148" t="s">
        <v>407</v>
      </c>
      <c r="B123" s="209" t="s">
        <v>408</v>
      </c>
      <c r="C123" s="230"/>
      <c r="D123" s="231"/>
      <c r="E123" s="231"/>
      <c r="F123" s="232"/>
    </row>
    <row r="124" spans="1:6" ht="66" x14ac:dyDescent="0.35">
      <c r="A124" s="148" t="s">
        <v>409</v>
      </c>
      <c r="B124" s="209" t="s">
        <v>410</v>
      </c>
      <c r="C124" s="230"/>
      <c r="D124" s="231"/>
      <c r="E124" s="231"/>
      <c r="F124" s="232"/>
    </row>
    <row r="125" spans="1:6" ht="118.8" x14ac:dyDescent="0.35">
      <c r="A125" s="148" t="s">
        <v>411</v>
      </c>
      <c r="B125" s="209" t="s">
        <v>412</v>
      </c>
      <c r="C125" s="230"/>
      <c r="D125" s="231"/>
      <c r="E125" s="231"/>
      <c r="F125" s="232"/>
    </row>
    <row r="126" spans="1:6" ht="26.4" x14ac:dyDescent="0.35">
      <c r="A126" s="148" t="s">
        <v>413</v>
      </c>
      <c r="B126" s="209" t="s">
        <v>414</v>
      </c>
      <c r="C126" s="233"/>
      <c r="D126" s="234"/>
      <c r="E126" s="234"/>
      <c r="F126" s="235"/>
    </row>
    <row r="127" spans="1:6" ht="92.4" x14ac:dyDescent="0.35">
      <c r="A127" s="145">
        <v>8.1999999999999993</v>
      </c>
      <c r="B127" s="203" t="s">
        <v>415</v>
      </c>
      <c r="C127" s="236" t="s">
        <v>416</v>
      </c>
      <c r="D127" s="237"/>
      <c r="E127" s="237"/>
      <c r="F127" s="238"/>
    </row>
    <row r="128" spans="1:6" ht="52.8" x14ac:dyDescent="0.35">
      <c r="A128" s="145">
        <v>8.3000000000000007</v>
      </c>
      <c r="B128" s="203" t="s">
        <v>417</v>
      </c>
      <c r="C128" s="224"/>
      <c r="D128" s="225"/>
      <c r="E128" s="225"/>
      <c r="F128" s="226"/>
    </row>
    <row r="129" spans="1:6" ht="26.4" x14ac:dyDescent="0.35">
      <c r="A129" s="148" t="s">
        <v>404</v>
      </c>
      <c r="B129" s="209" t="s">
        <v>418</v>
      </c>
      <c r="C129" s="239" t="s">
        <v>419</v>
      </c>
      <c r="D129" s="240"/>
      <c r="E129" s="240"/>
      <c r="F129" s="241"/>
    </row>
    <row r="130" spans="1:6" ht="52.8" x14ac:dyDescent="0.35">
      <c r="A130" s="148" t="s">
        <v>407</v>
      </c>
      <c r="B130" s="209" t="s">
        <v>420</v>
      </c>
      <c r="C130" s="239" t="s">
        <v>421</v>
      </c>
      <c r="D130" s="240"/>
      <c r="E130" s="240"/>
      <c r="F130" s="241"/>
    </row>
    <row r="131" spans="1:6" ht="66" x14ac:dyDescent="0.35">
      <c r="A131" s="148" t="s">
        <v>409</v>
      </c>
      <c r="B131" s="209" t="s">
        <v>422</v>
      </c>
      <c r="C131" s="239" t="s">
        <v>423</v>
      </c>
      <c r="D131" s="240"/>
      <c r="E131" s="240"/>
      <c r="F131" s="241"/>
    </row>
  </sheetData>
  <mergeCells count="10">
    <mergeCell ref="C130:F130"/>
    <mergeCell ref="C131:F131"/>
    <mergeCell ref="A1:F1"/>
    <mergeCell ref="C121:F121"/>
    <mergeCell ref="C122:F126"/>
    <mergeCell ref="C127:F127"/>
    <mergeCell ref="C128:F128"/>
    <mergeCell ref="C129:F129"/>
    <mergeCell ref="F76:F78"/>
    <mergeCell ref="C120:F120"/>
  </mergeCells>
  <hyperlinks>
    <hyperlink ref="B129" r:id="rId1" display="https://luatvietnam.vn/thue/thong-tu-40-2017-tt-btc-bo-tai-chinh-114328-d1.html"/>
    <hyperlink ref="B131" r:id="rId2" display="https://luatvietnam.vn/thue/thong-tu-40-2017-tt-btc-bo-tai-chinh-114328-d1.html"/>
  </hyperlinks>
  <pageMargins left="0.35433070866141736" right="0.11458333333333333" top="0.59055118110236227" bottom="0.43307086614173229" header="0.31496062992125984" footer="0.31496062992125984"/>
  <pageSetup paperSize="9" orientation="landscape" blackAndWhite="1" r:id="rId3"/>
  <headerFooter>
    <oddHeader>&amp;C&amp;12&amp;P</oddHeader>
  </headerFooter>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showZeros="0" view="pageLayout" topLeftCell="A52" zoomScaleNormal="115" workbookViewId="0">
      <selection activeCell="I55" sqref="I55"/>
    </sheetView>
  </sheetViews>
  <sheetFormatPr defaultColWidth="8.90625" defaultRowHeight="18" x14ac:dyDescent="0.35"/>
  <cols>
    <col min="1" max="1" width="5.36328125" style="33" bestFit="1" customWidth="1"/>
    <col min="2" max="2" width="30.36328125" style="32" customWidth="1"/>
    <col min="3" max="3" width="8.81640625" style="33" customWidth="1"/>
    <col min="4" max="4" width="8.81640625" style="74" customWidth="1"/>
    <col min="5" max="5" width="8.1796875" style="74" customWidth="1"/>
    <col min="6" max="6" width="8.1796875" style="75" customWidth="1"/>
    <col min="7" max="9" width="7.453125" style="54" customWidth="1"/>
    <col min="10" max="10" width="20.54296875" style="110" customWidth="1"/>
    <col min="11" max="16384" width="8.90625" style="26"/>
  </cols>
  <sheetData>
    <row r="1" spans="1:10" s="40" customFormat="1" ht="29.25" customHeight="1" x14ac:dyDescent="0.35">
      <c r="A1" s="184" t="s">
        <v>187</v>
      </c>
      <c r="B1" s="184"/>
      <c r="C1" s="184"/>
      <c r="D1" s="184"/>
      <c r="E1" s="184"/>
      <c r="F1" s="184"/>
      <c r="G1" s="184"/>
      <c r="H1" s="184"/>
      <c r="I1" s="184"/>
      <c r="J1" s="184"/>
    </row>
    <row r="2" spans="1:10" s="40" customFormat="1" ht="20.25" customHeight="1" x14ac:dyDescent="0.35">
      <c r="A2" s="186" t="s">
        <v>190</v>
      </c>
      <c r="B2" s="186"/>
      <c r="C2" s="186"/>
      <c r="D2" s="186"/>
      <c r="E2" s="186"/>
      <c r="F2" s="186"/>
      <c r="G2" s="186"/>
      <c r="H2" s="186"/>
      <c r="I2" s="186"/>
      <c r="J2" s="186"/>
    </row>
    <row r="3" spans="1:10" ht="24" customHeight="1" x14ac:dyDescent="0.35">
      <c r="A3" s="34"/>
      <c r="B3" s="34"/>
      <c r="C3" s="34"/>
      <c r="D3" s="69"/>
      <c r="E3" s="69"/>
      <c r="F3" s="73"/>
      <c r="G3" s="45"/>
      <c r="H3" s="45"/>
      <c r="I3" s="45"/>
      <c r="J3" s="101" t="s">
        <v>268</v>
      </c>
    </row>
    <row r="4" spans="1:10" s="100" customFormat="1" ht="92.25" customHeight="1" x14ac:dyDescent="0.25">
      <c r="A4" s="95" t="s">
        <v>0</v>
      </c>
      <c r="B4" s="95" t="s">
        <v>1</v>
      </c>
      <c r="C4" s="95" t="s">
        <v>2</v>
      </c>
      <c r="D4" s="96" t="s">
        <v>276</v>
      </c>
      <c r="E4" s="96" t="s">
        <v>155</v>
      </c>
      <c r="F4" s="97" t="s">
        <v>277</v>
      </c>
      <c r="G4" s="98" t="s">
        <v>279</v>
      </c>
      <c r="H4" s="98" t="s">
        <v>280</v>
      </c>
      <c r="I4" s="98" t="s">
        <v>281</v>
      </c>
      <c r="J4" s="99" t="s">
        <v>3</v>
      </c>
    </row>
    <row r="5" spans="1:10" s="40" customFormat="1" x14ac:dyDescent="0.35">
      <c r="A5" s="36">
        <v>1</v>
      </c>
      <c r="B5" s="37" t="s">
        <v>184</v>
      </c>
      <c r="C5" s="36"/>
      <c r="D5" s="38"/>
      <c r="E5" s="38"/>
      <c r="F5" s="46"/>
      <c r="G5" s="47"/>
      <c r="H5" s="47"/>
      <c r="I5" s="47"/>
      <c r="J5" s="102"/>
    </row>
    <row r="6" spans="1:10" s="40" customFormat="1" ht="24" customHeight="1" x14ac:dyDescent="0.35">
      <c r="A6" s="39" t="s">
        <v>5</v>
      </c>
      <c r="B6" s="41" t="s">
        <v>178</v>
      </c>
      <c r="C6" s="42"/>
      <c r="D6" s="43"/>
      <c r="E6" s="43"/>
      <c r="F6" s="48"/>
      <c r="G6" s="49"/>
      <c r="H6" s="49"/>
      <c r="I6" s="49"/>
      <c r="J6" s="103"/>
    </row>
    <row r="7" spans="1:10" s="40" customFormat="1" ht="27.75" customHeight="1" x14ac:dyDescent="0.35">
      <c r="A7" s="55" t="s">
        <v>258</v>
      </c>
      <c r="B7" s="56" t="s">
        <v>224</v>
      </c>
      <c r="C7" s="55" t="s">
        <v>140</v>
      </c>
      <c r="D7" s="43" t="s">
        <v>35</v>
      </c>
      <c r="E7" s="43">
        <v>210</v>
      </c>
      <c r="F7" s="48">
        <f>MucLuong!$C$13</f>
        <v>2000</v>
      </c>
      <c r="G7" s="62">
        <f>ROUND(MucLuong!$C$14,-1)</f>
        <v>1500</v>
      </c>
      <c r="H7" s="62">
        <f>ROUND(MucLuong!$C$15,-1)</f>
        <v>1000</v>
      </c>
      <c r="I7" s="62">
        <f>ROUND(MucLuong!$C$16,-1)</f>
        <v>750</v>
      </c>
      <c r="J7" s="103" t="s">
        <v>286</v>
      </c>
    </row>
    <row r="8" spans="1:10" s="40" customFormat="1" ht="27.75" customHeight="1" x14ac:dyDescent="0.35">
      <c r="A8" s="55" t="s">
        <v>259</v>
      </c>
      <c r="B8" s="61" t="s">
        <v>225</v>
      </c>
      <c r="C8" s="55" t="s">
        <v>140</v>
      </c>
      <c r="D8" s="43" t="s">
        <v>21</v>
      </c>
      <c r="E8" s="43">
        <v>170</v>
      </c>
      <c r="F8" s="48"/>
      <c r="G8" s="49">
        <f>ROUND(G7*0.8,-1)</f>
        <v>1200</v>
      </c>
      <c r="H8" s="49">
        <f>ROUND(H7*0.8,-1)</f>
        <v>800</v>
      </c>
      <c r="I8" s="49">
        <f>ROUND(I7*0.8,-1)</f>
        <v>600</v>
      </c>
      <c r="J8" s="190" t="s">
        <v>204</v>
      </c>
    </row>
    <row r="9" spans="1:10" s="40" customFormat="1" ht="27.75" customHeight="1" x14ac:dyDescent="0.35">
      <c r="A9" s="55" t="s">
        <v>260</v>
      </c>
      <c r="B9" s="56" t="s">
        <v>226</v>
      </c>
      <c r="C9" s="55" t="s">
        <v>140</v>
      </c>
      <c r="D9" s="43" t="s">
        <v>14</v>
      </c>
      <c r="E9" s="43">
        <v>140</v>
      </c>
      <c r="F9" s="48"/>
      <c r="G9" s="49">
        <f>ROUND(G7*0.6,-1)</f>
        <v>900</v>
      </c>
      <c r="H9" s="49">
        <f>ROUND(H7*0.6,-1)</f>
        <v>600</v>
      </c>
      <c r="I9" s="49">
        <f>ROUND(I7*0.6,-1)</f>
        <v>450</v>
      </c>
      <c r="J9" s="191"/>
    </row>
    <row r="10" spans="1:10" s="40" customFormat="1" ht="27.75" customHeight="1" x14ac:dyDescent="0.35">
      <c r="A10" s="55" t="s">
        <v>261</v>
      </c>
      <c r="B10" s="56" t="s">
        <v>227</v>
      </c>
      <c r="C10" s="55" t="s">
        <v>140</v>
      </c>
      <c r="D10" s="43" t="s">
        <v>68</v>
      </c>
      <c r="E10" s="43">
        <v>70</v>
      </c>
      <c r="F10" s="48"/>
      <c r="G10" s="49">
        <f>ROUND(G7*0.3,-1)</f>
        <v>450</v>
      </c>
      <c r="H10" s="49">
        <f>ROUND(H7*0.3,-1)</f>
        <v>300</v>
      </c>
      <c r="I10" s="49">
        <f>ROUND(I7*0.3,-1)</f>
        <v>230</v>
      </c>
      <c r="J10" s="113" t="s">
        <v>288</v>
      </c>
    </row>
    <row r="11" spans="1:10" s="40" customFormat="1" ht="32.4" x14ac:dyDescent="0.35">
      <c r="A11" s="39" t="s">
        <v>6</v>
      </c>
      <c r="B11" s="41" t="s">
        <v>179</v>
      </c>
      <c r="C11" s="39"/>
      <c r="D11" s="57"/>
      <c r="E11" s="57"/>
      <c r="F11" s="58"/>
      <c r="G11" s="59"/>
      <c r="H11" s="59"/>
      <c r="I11" s="59"/>
      <c r="J11" s="103"/>
    </row>
    <row r="12" spans="1:10" s="40" customFormat="1" ht="36" customHeight="1" x14ac:dyDescent="0.35">
      <c r="A12" s="55" t="s">
        <v>258</v>
      </c>
      <c r="B12" s="61" t="s">
        <v>228</v>
      </c>
      <c r="C12" s="55" t="s">
        <v>140</v>
      </c>
      <c r="D12" s="43" t="s">
        <v>54</v>
      </c>
      <c r="E12" s="43">
        <v>180</v>
      </c>
      <c r="F12" s="48"/>
      <c r="G12" s="49">
        <f>ROUND(MucLuong!$C$14,-1)</f>
        <v>1500</v>
      </c>
      <c r="H12" s="49">
        <f>ROUND(MucLuong!$C$15,-1)</f>
        <v>1000</v>
      </c>
      <c r="I12" s="49">
        <f>ROUND(MucLuong!$C$16,-1)</f>
        <v>750</v>
      </c>
      <c r="J12" s="103" t="s">
        <v>286</v>
      </c>
    </row>
    <row r="13" spans="1:10" s="40" customFormat="1" ht="26.25" customHeight="1" x14ac:dyDescent="0.35">
      <c r="A13" s="55" t="s">
        <v>259</v>
      </c>
      <c r="B13" s="61" t="s">
        <v>218</v>
      </c>
      <c r="C13" s="55" t="s">
        <v>140</v>
      </c>
      <c r="D13" s="43" t="s">
        <v>72</v>
      </c>
      <c r="E13" s="43">
        <v>155</v>
      </c>
      <c r="F13" s="48"/>
      <c r="G13" s="49">
        <f>ROUND(G12*0.8,-1)</f>
        <v>1200</v>
      </c>
      <c r="H13" s="49">
        <f>ROUND(H12*0.8,-1)</f>
        <v>800</v>
      </c>
      <c r="I13" s="49">
        <f>ROUND(I12*0.8,-1)</f>
        <v>600</v>
      </c>
      <c r="J13" s="111" t="s">
        <v>204</v>
      </c>
    </row>
    <row r="14" spans="1:10" s="40" customFormat="1" ht="31.2" x14ac:dyDescent="0.35">
      <c r="A14" s="55" t="s">
        <v>260</v>
      </c>
      <c r="B14" s="56" t="s">
        <v>229</v>
      </c>
      <c r="C14" s="55" t="s">
        <v>140</v>
      </c>
      <c r="D14" s="43" t="s">
        <v>73</v>
      </c>
      <c r="E14" s="43">
        <v>125</v>
      </c>
      <c r="F14" s="48"/>
      <c r="G14" s="49">
        <f>ROUND(G12*0.6,-1)</f>
        <v>900</v>
      </c>
      <c r="H14" s="49">
        <f>ROUND(H12*0.6,-1)</f>
        <v>600</v>
      </c>
      <c r="I14" s="49">
        <f>ROUND(I12*0.6,-1)</f>
        <v>450</v>
      </c>
      <c r="J14" s="112"/>
    </row>
    <row r="15" spans="1:10" s="40" customFormat="1" ht="29.25" customHeight="1" x14ac:dyDescent="0.35">
      <c r="A15" s="55" t="s">
        <v>261</v>
      </c>
      <c r="B15" s="56" t="s">
        <v>230</v>
      </c>
      <c r="C15" s="55" t="s">
        <v>140</v>
      </c>
      <c r="D15" s="43" t="s">
        <v>68</v>
      </c>
      <c r="E15" s="43">
        <v>70</v>
      </c>
      <c r="F15" s="48"/>
      <c r="G15" s="49">
        <f>ROUND(G12*0.3,-1)</f>
        <v>450</v>
      </c>
      <c r="H15" s="49">
        <f>ROUND(H12*0.3,-1)</f>
        <v>300</v>
      </c>
      <c r="I15" s="49">
        <f>ROUND(I12*0.3,-1)</f>
        <v>230</v>
      </c>
      <c r="J15" s="113"/>
    </row>
    <row r="16" spans="1:10" s="40" customFormat="1" ht="24.75" customHeight="1" x14ac:dyDescent="0.35">
      <c r="A16" s="55" t="s">
        <v>262</v>
      </c>
      <c r="B16" s="61" t="s">
        <v>231</v>
      </c>
      <c r="C16" s="55" t="s">
        <v>140</v>
      </c>
      <c r="D16" s="43" t="s">
        <v>177</v>
      </c>
      <c r="E16" s="43" t="s">
        <v>177</v>
      </c>
      <c r="F16" s="48"/>
      <c r="G16" s="49">
        <f>G15</f>
        <v>450</v>
      </c>
      <c r="H16" s="49">
        <f>H15</f>
        <v>300</v>
      </c>
      <c r="I16" s="49">
        <f>I15</f>
        <v>230</v>
      </c>
      <c r="J16" s="103"/>
    </row>
    <row r="17" spans="1:10" ht="32.25" customHeight="1" x14ac:dyDescent="0.35">
      <c r="A17" s="39" t="s">
        <v>9</v>
      </c>
      <c r="B17" s="41" t="s">
        <v>213</v>
      </c>
      <c r="C17" s="39"/>
      <c r="D17" s="57"/>
      <c r="E17" s="57"/>
      <c r="F17" s="58"/>
      <c r="G17" s="52"/>
      <c r="H17" s="52"/>
      <c r="I17" s="52"/>
      <c r="J17" s="104"/>
    </row>
    <row r="18" spans="1:10" ht="30.75" customHeight="1" x14ac:dyDescent="0.35">
      <c r="A18" s="55" t="s">
        <v>258</v>
      </c>
      <c r="B18" s="61" t="s">
        <v>228</v>
      </c>
      <c r="C18" s="55" t="s">
        <v>140</v>
      </c>
      <c r="D18" s="43" t="s">
        <v>177</v>
      </c>
      <c r="E18" s="43" t="s">
        <v>177</v>
      </c>
      <c r="F18" s="48">
        <f>MucLuong!$C$13</f>
        <v>2000</v>
      </c>
      <c r="G18" s="60">
        <f>ROUND(MucLuong!$C$14,-1)</f>
        <v>1500</v>
      </c>
      <c r="H18" s="60">
        <f>ROUND(MucLuong!$C$15,-1)</f>
        <v>1000</v>
      </c>
      <c r="I18" s="60">
        <f>ROUND(MucLuong!$C$16,-1)</f>
        <v>750</v>
      </c>
      <c r="J18" s="103" t="s">
        <v>278</v>
      </c>
    </row>
    <row r="19" spans="1:10" ht="25.5" customHeight="1" x14ac:dyDescent="0.35">
      <c r="A19" s="55" t="s">
        <v>259</v>
      </c>
      <c r="B19" s="61" t="s">
        <v>232</v>
      </c>
      <c r="C19" s="55" t="s">
        <v>140</v>
      </c>
      <c r="D19" s="43" t="s">
        <v>177</v>
      </c>
      <c r="E19" s="43" t="s">
        <v>177</v>
      </c>
      <c r="F19" s="48"/>
      <c r="G19" s="49">
        <f>ROUND(G18*0.9,-1)</f>
        <v>1350</v>
      </c>
      <c r="H19" s="49">
        <f>ROUND(H18*0.9,-1)</f>
        <v>900</v>
      </c>
      <c r="I19" s="49">
        <f>ROUND(I18*0.9,-1)</f>
        <v>680</v>
      </c>
      <c r="J19" s="187" t="s">
        <v>205</v>
      </c>
    </row>
    <row r="20" spans="1:10" ht="25.5" customHeight="1" x14ac:dyDescent="0.35">
      <c r="A20" s="55" t="s">
        <v>260</v>
      </c>
      <c r="B20" s="61" t="s">
        <v>218</v>
      </c>
      <c r="C20" s="55"/>
      <c r="D20" s="43" t="s">
        <v>177</v>
      </c>
      <c r="E20" s="43" t="s">
        <v>177</v>
      </c>
      <c r="F20" s="48"/>
      <c r="G20" s="49">
        <f>ROUND(G18*0.8,-1)</f>
        <v>1200</v>
      </c>
      <c r="H20" s="49">
        <f>ROUND(H18*0.8,-1)</f>
        <v>800</v>
      </c>
      <c r="I20" s="49">
        <f>ROUND(I18*0.8,-1)</f>
        <v>600</v>
      </c>
      <c r="J20" s="188"/>
    </row>
    <row r="21" spans="1:10" ht="25.5" customHeight="1" x14ac:dyDescent="0.35">
      <c r="A21" s="55" t="s">
        <v>261</v>
      </c>
      <c r="B21" s="56" t="s">
        <v>233</v>
      </c>
      <c r="C21" s="55" t="s">
        <v>140</v>
      </c>
      <c r="D21" s="43" t="s">
        <v>177</v>
      </c>
      <c r="E21" s="43" t="s">
        <v>177</v>
      </c>
      <c r="F21" s="48"/>
      <c r="G21" s="49">
        <f>ROUND(G18*0.7,-1)</f>
        <v>1050</v>
      </c>
      <c r="H21" s="49">
        <f>ROUND(H18*0.7,-1)</f>
        <v>700</v>
      </c>
      <c r="I21" s="49">
        <f>ROUND(I18*0.7,-1)</f>
        <v>530</v>
      </c>
      <c r="J21" s="189"/>
    </row>
    <row r="22" spans="1:10" ht="25.5" customHeight="1" x14ac:dyDescent="0.35">
      <c r="A22" s="55" t="s">
        <v>262</v>
      </c>
      <c r="B22" s="61" t="s">
        <v>234</v>
      </c>
      <c r="C22" s="55"/>
      <c r="D22" s="43" t="s">
        <v>177</v>
      </c>
      <c r="E22" s="43" t="s">
        <v>177</v>
      </c>
      <c r="F22" s="48"/>
      <c r="G22" s="49">
        <f>ROUND(G18*0.3,-1)</f>
        <v>450</v>
      </c>
      <c r="H22" s="49">
        <f>ROUND(H18*0.3,-1)</f>
        <v>300</v>
      </c>
      <c r="I22" s="49">
        <f>ROUND(I18*0.3,-1)</f>
        <v>230</v>
      </c>
      <c r="J22" s="104"/>
    </row>
    <row r="23" spans="1:10" s="40" customFormat="1" ht="32.25" customHeight="1" x14ac:dyDescent="0.35">
      <c r="A23" s="39" t="s">
        <v>11</v>
      </c>
      <c r="B23" s="41" t="s">
        <v>214</v>
      </c>
      <c r="C23" s="42"/>
      <c r="D23" s="43"/>
      <c r="E23" s="43"/>
      <c r="F23" s="48"/>
      <c r="G23" s="49"/>
      <c r="H23" s="49"/>
      <c r="I23" s="49"/>
      <c r="J23" s="103"/>
    </row>
    <row r="24" spans="1:10" s="40" customFormat="1" ht="37.5" customHeight="1" x14ac:dyDescent="0.35">
      <c r="A24" s="55" t="s">
        <v>258</v>
      </c>
      <c r="B24" s="56" t="s">
        <v>224</v>
      </c>
      <c r="C24" s="55" t="s">
        <v>140</v>
      </c>
      <c r="D24" s="43" t="s">
        <v>177</v>
      </c>
      <c r="E24" s="43" t="s">
        <v>177</v>
      </c>
      <c r="F24" s="48"/>
      <c r="G24" s="60">
        <f>ROUND(MucLuong!$C$14,-1)</f>
        <v>1500</v>
      </c>
      <c r="H24" s="60">
        <f>ROUND(MucLuong!$C$15,-1)</f>
        <v>1000</v>
      </c>
      <c r="I24" s="60">
        <f>ROUND(MucLuong!$C$16,-1)</f>
        <v>750</v>
      </c>
      <c r="J24" s="103" t="s">
        <v>278</v>
      </c>
    </row>
    <row r="25" spans="1:10" s="40" customFormat="1" ht="27.75" customHeight="1" x14ac:dyDescent="0.35">
      <c r="A25" s="55" t="s">
        <v>259</v>
      </c>
      <c r="B25" s="56" t="s">
        <v>212</v>
      </c>
      <c r="C25" s="55" t="s">
        <v>140</v>
      </c>
      <c r="D25" s="43" t="s">
        <v>177</v>
      </c>
      <c r="E25" s="43" t="s">
        <v>177</v>
      </c>
      <c r="F25" s="48"/>
      <c r="G25" s="49">
        <f>ROUND(G24*0.9,-1)</f>
        <v>1350</v>
      </c>
      <c r="H25" s="49">
        <f>ROUND(H24*0.9,-1)</f>
        <v>900</v>
      </c>
      <c r="I25" s="49">
        <f>ROUND(I24*0.9,-1)</f>
        <v>680</v>
      </c>
      <c r="J25" s="103"/>
    </row>
    <row r="26" spans="1:10" s="40" customFormat="1" ht="27.75" customHeight="1" x14ac:dyDescent="0.35">
      <c r="A26" s="55" t="s">
        <v>260</v>
      </c>
      <c r="B26" s="61" t="s">
        <v>210</v>
      </c>
      <c r="C26" s="55"/>
      <c r="D26" s="43"/>
      <c r="E26" s="43"/>
      <c r="F26" s="48"/>
      <c r="G26" s="49">
        <f>ROUND(G24*0.6,-1)</f>
        <v>900</v>
      </c>
      <c r="H26" s="49">
        <f>ROUND(H24*0.6,-1)</f>
        <v>600</v>
      </c>
      <c r="I26" s="49">
        <f>ROUND(I24*0.6,-1)</f>
        <v>450</v>
      </c>
      <c r="J26" s="103"/>
    </row>
    <row r="27" spans="1:10" s="40" customFormat="1" ht="32.4" x14ac:dyDescent="0.35">
      <c r="A27" s="39" t="s">
        <v>33</v>
      </c>
      <c r="B27" s="41" t="s">
        <v>215</v>
      </c>
      <c r="C27" s="39"/>
      <c r="D27" s="57"/>
      <c r="E27" s="57"/>
      <c r="F27" s="58"/>
      <c r="G27" s="59"/>
      <c r="H27" s="59"/>
      <c r="I27" s="59"/>
      <c r="J27" s="103"/>
    </row>
    <row r="28" spans="1:10" s="40" customFormat="1" ht="27.75" customHeight="1" x14ac:dyDescent="0.35">
      <c r="A28" s="55" t="s">
        <v>258</v>
      </c>
      <c r="B28" s="61" t="s">
        <v>228</v>
      </c>
      <c r="C28" s="55" t="s">
        <v>140</v>
      </c>
      <c r="D28" s="43" t="s">
        <v>177</v>
      </c>
      <c r="E28" s="43" t="s">
        <v>177</v>
      </c>
      <c r="F28" s="48"/>
      <c r="G28" s="49">
        <f>ROUND(MucLuong!$C$14,-1)</f>
        <v>1500</v>
      </c>
      <c r="H28" s="49">
        <f>ROUND(MucLuong!$C$15,-1)</f>
        <v>1000</v>
      </c>
      <c r="I28" s="49">
        <f>ROUND(MucLuong!$C$16,-1)</f>
        <v>750</v>
      </c>
      <c r="J28" s="103" t="s">
        <v>286</v>
      </c>
    </row>
    <row r="29" spans="1:10" s="40" customFormat="1" ht="27.75" customHeight="1" x14ac:dyDescent="0.35">
      <c r="A29" s="55" t="s">
        <v>259</v>
      </c>
      <c r="B29" s="61" t="s">
        <v>218</v>
      </c>
      <c r="C29" s="55" t="s">
        <v>140</v>
      </c>
      <c r="D29" s="43" t="s">
        <v>177</v>
      </c>
      <c r="E29" s="43" t="s">
        <v>177</v>
      </c>
      <c r="F29" s="48"/>
      <c r="G29" s="49">
        <f>ROUND(G28*0.8,-1)</f>
        <v>1200</v>
      </c>
      <c r="H29" s="49">
        <f>ROUND(H28*0.8,-1)</f>
        <v>800</v>
      </c>
      <c r="I29" s="49">
        <f>ROUND(I28*0.8,-1)</f>
        <v>600</v>
      </c>
      <c r="J29" s="190" t="s">
        <v>206</v>
      </c>
    </row>
    <row r="30" spans="1:10" s="40" customFormat="1" ht="27.75" customHeight="1" x14ac:dyDescent="0.35">
      <c r="A30" s="55" t="s">
        <v>260</v>
      </c>
      <c r="B30" s="56" t="s">
        <v>210</v>
      </c>
      <c r="C30" s="55" t="s">
        <v>140</v>
      </c>
      <c r="D30" s="43" t="s">
        <v>177</v>
      </c>
      <c r="E30" s="43" t="s">
        <v>177</v>
      </c>
      <c r="F30" s="48"/>
      <c r="G30" s="49">
        <f>ROUND(G28*0.6,-1)</f>
        <v>900</v>
      </c>
      <c r="H30" s="49">
        <f>ROUND(H28*0.6,-1)</f>
        <v>600</v>
      </c>
      <c r="I30" s="49">
        <f>ROUND(I28*0.6,-1)</f>
        <v>450</v>
      </c>
      <c r="J30" s="191"/>
    </row>
    <row r="31" spans="1:10" s="67" customFormat="1" x14ac:dyDescent="0.35">
      <c r="A31" s="39" t="s">
        <v>36</v>
      </c>
      <c r="B31" s="41" t="s">
        <v>180</v>
      </c>
      <c r="C31" s="44"/>
      <c r="D31" s="64"/>
      <c r="E31" s="64"/>
      <c r="F31" s="65"/>
      <c r="G31" s="66"/>
      <c r="H31" s="66"/>
      <c r="I31" s="66"/>
      <c r="J31" s="103"/>
    </row>
    <row r="32" spans="1:10" s="40" customFormat="1" ht="29.25" customHeight="1" x14ac:dyDescent="0.35">
      <c r="A32" s="55" t="s">
        <v>258</v>
      </c>
      <c r="B32" s="56" t="s">
        <v>235</v>
      </c>
      <c r="C32" s="55" t="s">
        <v>140</v>
      </c>
      <c r="D32" s="43" t="s">
        <v>77</v>
      </c>
      <c r="E32" s="43">
        <v>160</v>
      </c>
      <c r="F32" s="48"/>
      <c r="G32" s="49">
        <f>ROUND(MucLuong!$C$14,-1)</f>
        <v>1500</v>
      </c>
      <c r="H32" s="49">
        <f>ROUND(MucLuong!$C$15,-1)</f>
        <v>1000</v>
      </c>
      <c r="I32" s="49">
        <f>ROUND(MucLuong!$C$16,-1)</f>
        <v>750</v>
      </c>
      <c r="J32" s="103" t="s">
        <v>286</v>
      </c>
    </row>
    <row r="33" spans="1:10" s="40" customFormat="1" ht="29.25" customHeight="1" x14ac:dyDescent="0.35">
      <c r="A33" s="55" t="s">
        <v>259</v>
      </c>
      <c r="B33" s="56" t="s">
        <v>236</v>
      </c>
      <c r="C33" s="55" t="s">
        <v>140</v>
      </c>
      <c r="D33" s="43" t="s">
        <v>79</v>
      </c>
      <c r="E33" s="43">
        <v>150</v>
      </c>
      <c r="F33" s="48"/>
      <c r="G33" s="49">
        <f>ROUND(G32*0.8,-1)</f>
        <v>1200</v>
      </c>
      <c r="H33" s="49">
        <f>ROUND(H32*0.8,-1)</f>
        <v>800</v>
      </c>
      <c r="I33" s="49">
        <f>ROUND(I32*0.8,-1)</f>
        <v>600</v>
      </c>
      <c r="J33" s="190" t="s">
        <v>204</v>
      </c>
    </row>
    <row r="34" spans="1:10" s="40" customFormat="1" ht="29.25" customHeight="1" x14ac:dyDescent="0.35">
      <c r="A34" s="55" t="s">
        <v>260</v>
      </c>
      <c r="B34" s="56" t="s">
        <v>237</v>
      </c>
      <c r="C34" s="55" t="s">
        <v>140</v>
      </c>
      <c r="D34" s="43" t="s">
        <v>73</v>
      </c>
      <c r="E34" s="43">
        <v>125</v>
      </c>
      <c r="F34" s="48"/>
      <c r="G34" s="49">
        <f>ROUND(G32*0.6,-1)</f>
        <v>900</v>
      </c>
      <c r="H34" s="49">
        <f>ROUND(H32*0.6,-1)</f>
        <v>600</v>
      </c>
      <c r="I34" s="49">
        <f>ROUND(I32*0.6,-1)</f>
        <v>450</v>
      </c>
      <c r="J34" s="191"/>
    </row>
    <row r="35" spans="1:10" s="40" customFormat="1" ht="29.25" customHeight="1" x14ac:dyDescent="0.35">
      <c r="A35" s="55" t="s">
        <v>261</v>
      </c>
      <c r="B35" s="61" t="s">
        <v>238</v>
      </c>
      <c r="C35" s="55" t="s">
        <v>140</v>
      </c>
      <c r="D35" s="43" t="s">
        <v>30</v>
      </c>
      <c r="E35" s="43">
        <v>60</v>
      </c>
      <c r="F35" s="48"/>
      <c r="G35" s="49">
        <f>ROUND(G32*0.3,-1)</f>
        <v>450</v>
      </c>
      <c r="H35" s="49">
        <f>ROUND(H32*0.3,-1)</f>
        <v>300</v>
      </c>
      <c r="I35" s="49">
        <f>ROUND(I32*0.3,-1)</f>
        <v>230</v>
      </c>
      <c r="J35" s="113"/>
    </row>
    <row r="36" spans="1:10" s="67" customFormat="1" x14ac:dyDescent="0.35">
      <c r="A36" s="39" t="s">
        <v>181</v>
      </c>
      <c r="B36" s="41" t="s">
        <v>182</v>
      </c>
      <c r="C36" s="44"/>
      <c r="D36" s="64"/>
      <c r="E36" s="64"/>
      <c r="F36" s="65"/>
      <c r="G36" s="66"/>
      <c r="H36" s="66"/>
      <c r="I36" s="66"/>
      <c r="J36" s="103"/>
    </row>
    <row r="37" spans="1:10" s="40" customFormat="1" ht="24.75" customHeight="1" x14ac:dyDescent="0.35">
      <c r="A37" s="55" t="s">
        <v>258</v>
      </c>
      <c r="B37" s="61" t="s">
        <v>239</v>
      </c>
      <c r="C37" s="55" t="s">
        <v>140</v>
      </c>
      <c r="D37" s="43" t="s">
        <v>177</v>
      </c>
      <c r="E37" s="43" t="s">
        <v>177</v>
      </c>
      <c r="F37" s="48"/>
      <c r="G37" s="49">
        <f>ROUND(MucLuong!$C$14,-1)</f>
        <v>1500</v>
      </c>
      <c r="H37" s="49">
        <f>ROUND(MucLuong!$C$15,-1)</f>
        <v>1000</v>
      </c>
      <c r="I37" s="49">
        <f>ROUND(MucLuong!$C$16,-1)</f>
        <v>750</v>
      </c>
      <c r="J37" s="103" t="s">
        <v>287</v>
      </c>
    </row>
    <row r="38" spans="1:10" s="40" customFormat="1" ht="24.75" customHeight="1" x14ac:dyDescent="0.35">
      <c r="A38" s="55" t="s">
        <v>259</v>
      </c>
      <c r="B38" s="61" t="s">
        <v>240</v>
      </c>
      <c r="C38" s="55" t="s">
        <v>140</v>
      </c>
      <c r="D38" s="43" t="s">
        <v>177</v>
      </c>
      <c r="E38" s="43" t="s">
        <v>177</v>
      </c>
      <c r="F38" s="48"/>
      <c r="G38" s="49">
        <f>ROUND(G37*0.8,-1)</f>
        <v>1200</v>
      </c>
      <c r="H38" s="49">
        <f>ROUND(H37*0.8,-1)</f>
        <v>800</v>
      </c>
      <c r="I38" s="49">
        <f>ROUND(I37*0.8,-1)</f>
        <v>600</v>
      </c>
      <c r="J38" s="187" t="s">
        <v>204</v>
      </c>
    </row>
    <row r="39" spans="1:10" s="40" customFormat="1" ht="31.2" x14ac:dyDescent="0.35">
      <c r="A39" s="55" t="s">
        <v>260</v>
      </c>
      <c r="B39" s="56" t="s">
        <v>229</v>
      </c>
      <c r="C39" s="55" t="s">
        <v>140</v>
      </c>
      <c r="D39" s="43" t="s">
        <v>177</v>
      </c>
      <c r="E39" s="43" t="s">
        <v>177</v>
      </c>
      <c r="F39" s="48"/>
      <c r="G39" s="49">
        <f>ROUND(G37*0.6,-1)</f>
        <v>900</v>
      </c>
      <c r="H39" s="49">
        <f>ROUND(H37*0.6,-1)</f>
        <v>600</v>
      </c>
      <c r="I39" s="49">
        <f>ROUND(I37*0.6,-1)</f>
        <v>450</v>
      </c>
      <c r="J39" s="188"/>
    </row>
    <row r="40" spans="1:10" s="40" customFormat="1" ht="31.2" x14ac:dyDescent="0.35">
      <c r="A40" s="55" t="s">
        <v>261</v>
      </c>
      <c r="B40" s="56" t="s">
        <v>230</v>
      </c>
      <c r="C40" s="55" t="s">
        <v>140</v>
      </c>
      <c r="D40" s="43" t="s">
        <v>177</v>
      </c>
      <c r="E40" s="43" t="s">
        <v>177</v>
      </c>
      <c r="F40" s="48"/>
      <c r="G40" s="49">
        <f>ROUND(G37*0.3,-1)</f>
        <v>450</v>
      </c>
      <c r="H40" s="49">
        <f>ROUND(H37*0.3,-1)</f>
        <v>300</v>
      </c>
      <c r="I40" s="49">
        <f>ROUND(I37*0.3,-1)</f>
        <v>230</v>
      </c>
      <c r="J40" s="189"/>
    </row>
    <row r="41" spans="1:10" s="63" customFormat="1" ht="98.25" customHeight="1" x14ac:dyDescent="0.35">
      <c r="A41" s="39" t="s">
        <v>183</v>
      </c>
      <c r="B41" s="41" t="s">
        <v>198</v>
      </c>
      <c r="C41" s="44"/>
      <c r="D41" s="64"/>
      <c r="E41" s="64"/>
      <c r="F41" s="65"/>
      <c r="G41" s="53"/>
      <c r="H41" s="53"/>
      <c r="I41" s="53"/>
      <c r="J41" s="104"/>
    </row>
    <row r="42" spans="1:10" s="40" customFormat="1" ht="29.25" customHeight="1" x14ac:dyDescent="0.35">
      <c r="A42" s="55" t="s">
        <v>258</v>
      </c>
      <c r="B42" s="56" t="s">
        <v>235</v>
      </c>
      <c r="C42" s="55" t="s">
        <v>140</v>
      </c>
      <c r="D42" s="43" t="s">
        <v>54</v>
      </c>
      <c r="E42" s="43">
        <v>180</v>
      </c>
      <c r="F42" s="48"/>
      <c r="G42" s="49">
        <f>ROUND(MucLuong!$C$14,-1)</f>
        <v>1500</v>
      </c>
      <c r="H42" s="49">
        <f>ROUND(MucLuong!$C$15,-1)</f>
        <v>1000</v>
      </c>
      <c r="I42" s="49">
        <f>ROUND(MucLuong!$C$16,-1)</f>
        <v>750</v>
      </c>
      <c r="J42" s="103" t="s">
        <v>286</v>
      </c>
    </row>
    <row r="43" spans="1:10" s="40" customFormat="1" ht="29.25" customHeight="1" x14ac:dyDescent="0.35">
      <c r="A43" s="55" t="s">
        <v>259</v>
      </c>
      <c r="B43" s="56" t="s">
        <v>236</v>
      </c>
      <c r="C43" s="55" t="s">
        <v>140</v>
      </c>
      <c r="D43" s="43" t="s">
        <v>79</v>
      </c>
      <c r="E43" s="43">
        <v>150</v>
      </c>
      <c r="F43" s="48"/>
      <c r="G43" s="49">
        <f>ROUND(G42*0.8,-1)</f>
        <v>1200</v>
      </c>
      <c r="H43" s="49">
        <f>ROUND(H42*0.8,-1)</f>
        <v>800</v>
      </c>
      <c r="I43" s="49">
        <f>ROUND(I42*0.8,-1)</f>
        <v>600</v>
      </c>
      <c r="J43" s="190" t="s">
        <v>204</v>
      </c>
    </row>
    <row r="44" spans="1:10" s="40" customFormat="1" ht="29.25" customHeight="1" x14ac:dyDescent="0.35">
      <c r="A44" s="55" t="s">
        <v>260</v>
      </c>
      <c r="B44" s="56" t="s">
        <v>241</v>
      </c>
      <c r="C44" s="55" t="s">
        <v>140</v>
      </c>
      <c r="D44" s="43" t="s">
        <v>73</v>
      </c>
      <c r="E44" s="43">
        <v>125</v>
      </c>
      <c r="F44" s="48"/>
      <c r="G44" s="49">
        <f>ROUND(G42*0.6,-1)</f>
        <v>900</v>
      </c>
      <c r="H44" s="49">
        <f>ROUND(H42*0.6,-1)</f>
        <v>600</v>
      </c>
      <c r="I44" s="49">
        <f>ROUND(I42*0.6,-1)</f>
        <v>450</v>
      </c>
      <c r="J44" s="192"/>
    </row>
    <row r="45" spans="1:10" s="40" customFormat="1" ht="29.25" customHeight="1" x14ac:dyDescent="0.35">
      <c r="A45" s="55" t="s">
        <v>261</v>
      </c>
      <c r="B45" s="56" t="s">
        <v>242</v>
      </c>
      <c r="C45" s="55" t="s">
        <v>140</v>
      </c>
      <c r="D45" s="43" t="s">
        <v>68</v>
      </c>
      <c r="E45" s="43">
        <v>70</v>
      </c>
      <c r="F45" s="48"/>
      <c r="G45" s="49">
        <f>ROUND(G42*0.3,-1)</f>
        <v>450</v>
      </c>
      <c r="H45" s="49">
        <f>ROUND(H42*0.3,-1)</f>
        <v>300</v>
      </c>
      <c r="I45" s="49">
        <f>ROUND(I42*0.3,-1)</f>
        <v>230</v>
      </c>
      <c r="J45" s="114"/>
    </row>
    <row r="46" spans="1:10" s="40" customFormat="1" x14ac:dyDescent="0.35">
      <c r="A46" s="36">
        <v>2</v>
      </c>
      <c r="B46" s="37" t="s">
        <v>185</v>
      </c>
      <c r="C46" s="36"/>
      <c r="D46" s="38"/>
      <c r="E46" s="38"/>
      <c r="F46" s="46"/>
      <c r="G46" s="47"/>
      <c r="H46" s="47"/>
      <c r="I46" s="47"/>
      <c r="J46" s="105"/>
    </row>
    <row r="47" spans="1:10" s="68" customFormat="1" ht="32.4" x14ac:dyDescent="0.35">
      <c r="A47" s="39" t="s">
        <v>41</v>
      </c>
      <c r="B47" s="41" t="s">
        <v>186</v>
      </c>
      <c r="C47" s="39"/>
      <c r="D47" s="57"/>
      <c r="E47" s="57"/>
      <c r="F47" s="58"/>
      <c r="G47" s="59"/>
      <c r="H47" s="59"/>
      <c r="I47" s="59"/>
      <c r="J47" s="102"/>
    </row>
    <row r="48" spans="1:10" s="40" customFormat="1" ht="24" customHeight="1" x14ac:dyDescent="0.35">
      <c r="A48" s="55" t="s">
        <v>258</v>
      </c>
      <c r="B48" s="61" t="s">
        <v>243</v>
      </c>
      <c r="C48" s="55" t="s">
        <v>140</v>
      </c>
      <c r="D48" s="43" t="s">
        <v>177</v>
      </c>
      <c r="E48" s="43" t="s">
        <v>177</v>
      </c>
      <c r="F48" s="48"/>
      <c r="G48" s="49">
        <f>ROUND(MucLuong!$C$14*0.8,-1)</f>
        <v>1200</v>
      </c>
      <c r="H48" s="49">
        <f>ROUND(MucLuong!$C$15*0.8,-1)</f>
        <v>800</v>
      </c>
      <c r="I48" s="49">
        <f>ROUND(MucLuong!$C$16*0.8,-1)</f>
        <v>600</v>
      </c>
      <c r="J48" s="106"/>
    </row>
    <row r="49" spans="1:10" s="40" customFormat="1" ht="24" customHeight="1" x14ac:dyDescent="0.35">
      <c r="A49" s="55" t="s">
        <v>259</v>
      </c>
      <c r="B49" s="61" t="s">
        <v>244</v>
      </c>
      <c r="C49" s="55" t="s">
        <v>140</v>
      </c>
      <c r="D49" s="43" t="s">
        <v>177</v>
      </c>
      <c r="E49" s="43" t="s">
        <v>177</v>
      </c>
      <c r="F49" s="48"/>
      <c r="G49" s="49">
        <f>ROUND(MucLuong!$C$14*0.6,-1)</f>
        <v>900</v>
      </c>
      <c r="H49" s="49">
        <f>ROUND(MucLuong!$C$15*0.6,-1)</f>
        <v>600</v>
      </c>
      <c r="I49" s="49">
        <f>ROUND(MucLuong!$C$16*0.6,-1)</f>
        <v>450</v>
      </c>
      <c r="J49" s="106"/>
    </row>
    <row r="50" spans="1:10" s="40" customFormat="1" ht="32.4" x14ac:dyDescent="0.35">
      <c r="A50" s="39" t="s">
        <v>41</v>
      </c>
      <c r="B50" s="41" t="s">
        <v>188</v>
      </c>
      <c r="C50" s="39"/>
      <c r="D50" s="57"/>
      <c r="E50" s="57"/>
      <c r="F50" s="58"/>
      <c r="G50" s="59"/>
      <c r="H50" s="59"/>
      <c r="I50" s="59"/>
      <c r="J50" s="102"/>
    </row>
    <row r="51" spans="1:10" s="40" customFormat="1" ht="46.8" x14ac:dyDescent="0.35">
      <c r="A51" s="55" t="s">
        <v>258</v>
      </c>
      <c r="B51" s="88" t="s">
        <v>289</v>
      </c>
      <c r="C51" s="55" t="s">
        <v>16</v>
      </c>
      <c r="D51" s="43" t="s">
        <v>43</v>
      </c>
      <c r="E51" s="43">
        <v>275</v>
      </c>
      <c r="F51" s="48"/>
      <c r="G51" s="49">
        <f>ROUND(70%*600,-1)</f>
        <v>420</v>
      </c>
      <c r="H51" s="49">
        <f>ROUND(70%*600,-1)</f>
        <v>420</v>
      </c>
      <c r="I51" s="49">
        <f>ROUND(70%*600,-1)</f>
        <v>420</v>
      </c>
      <c r="J51" s="185" t="s">
        <v>197</v>
      </c>
    </row>
    <row r="52" spans="1:10" s="40" customFormat="1" ht="31.2" x14ac:dyDescent="0.35">
      <c r="A52" s="55" t="s">
        <v>259</v>
      </c>
      <c r="B52" s="56" t="s">
        <v>201</v>
      </c>
      <c r="C52" s="55" t="s">
        <v>46</v>
      </c>
      <c r="D52" s="43" t="s">
        <v>47</v>
      </c>
      <c r="E52" s="43">
        <v>490</v>
      </c>
      <c r="F52" s="48"/>
      <c r="G52" s="49">
        <f>ROUND(70%*1000,-1)</f>
        <v>700</v>
      </c>
      <c r="H52" s="49">
        <f>ROUND(70%*1000,-1)</f>
        <v>700</v>
      </c>
      <c r="I52" s="49">
        <f>ROUND(70%*1000,-1)</f>
        <v>700</v>
      </c>
      <c r="J52" s="185"/>
    </row>
    <row r="53" spans="1:10" s="40" customFormat="1" ht="31.2" x14ac:dyDescent="0.35">
      <c r="A53" s="55" t="s">
        <v>260</v>
      </c>
      <c r="B53" s="56" t="s">
        <v>208</v>
      </c>
      <c r="C53" s="55" t="s">
        <v>46</v>
      </c>
      <c r="D53" s="43" t="s">
        <v>49</v>
      </c>
      <c r="E53" s="43">
        <v>630</v>
      </c>
      <c r="F53" s="48"/>
      <c r="G53" s="49">
        <f>ROUND(70%*1500,-1)</f>
        <v>1050</v>
      </c>
      <c r="H53" s="49">
        <f>ROUND(70%*1500,-1)</f>
        <v>1050</v>
      </c>
      <c r="I53" s="49">
        <f>ROUND(70%*1500,-1)</f>
        <v>1050</v>
      </c>
      <c r="J53" s="185"/>
    </row>
    <row r="54" spans="1:10" s="40" customFormat="1" ht="32.4" x14ac:dyDescent="0.35">
      <c r="A54" s="39" t="s">
        <v>50</v>
      </c>
      <c r="B54" s="41" t="s">
        <v>189</v>
      </c>
      <c r="C54" s="55"/>
      <c r="D54" s="43"/>
      <c r="E54" s="43"/>
      <c r="F54" s="48"/>
      <c r="G54" s="49"/>
      <c r="H54" s="49"/>
      <c r="I54" s="49"/>
      <c r="J54" s="102"/>
    </row>
    <row r="55" spans="1:10" s="40" customFormat="1" ht="46.8" x14ac:dyDescent="0.35">
      <c r="A55" s="55" t="s">
        <v>258</v>
      </c>
      <c r="B55" s="88" t="s">
        <v>289</v>
      </c>
      <c r="C55" s="55" t="s">
        <v>140</v>
      </c>
      <c r="D55" s="43" t="s">
        <v>56</v>
      </c>
      <c r="E55" s="43">
        <v>300</v>
      </c>
      <c r="F55" s="48"/>
      <c r="G55" s="49">
        <f>ROUND(MucLuong!$C$14*0.6,-1)</f>
        <v>900</v>
      </c>
      <c r="H55" s="49">
        <f>ROUND(MucLuong!$C$15*0.6,-1)</f>
        <v>600</v>
      </c>
      <c r="I55" s="49">
        <f>ROUND(MucLuong!$C$16*0.6,-1)</f>
        <v>450</v>
      </c>
      <c r="J55" s="103"/>
    </row>
    <row r="56" spans="1:10" s="40" customFormat="1" ht="46.8" x14ac:dyDescent="0.35">
      <c r="A56" s="55" t="s">
        <v>259</v>
      </c>
      <c r="B56" s="56" t="s">
        <v>245</v>
      </c>
      <c r="C56" s="55" t="s">
        <v>140</v>
      </c>
      <c r="D56" s="43" t="s">
        <v>58</v>
      </c>
      <c r="E56" s="43">
        <v>450</v>
      </c>
      <c r="F56" s="48"/>
      <c r="G56" s="49">
        <f>ROUND(MucLuong!$C$14*0.7,-1)</f>
        <v>1050</v>
      </c>
      <c r="H56" s="49">
        <f>ROUND(MucLuong!$C$15*0.7,-1)</f>
        <v>700</v>
      </c>
      <c r="I56" s="49">
        <f>ROUND(MucLuong!$C$16*0.7,-1)</f>
        <v>530</v>
      </c>
      <c r="J56" s="103"/>
    </row>
    <row r="57" spans="1:10" s="40" customFormat="1" ht="62.4" x14ac:dyDescent="0.35">
      <c r="A57" s="55" t="s">
        <v>260</v>
      </c>
      <c r="B57" s="56" t="s">
        <v>246</v>
      </c>
      <c r="C57" s="55" t="s">
        <v>140</v>
      </c>
      <c r="D57" s="43" t="s">
        <v>49</v>
      </c>
      <c r="E57" s="43">
        <v>630</v>
      </c>
      <c r="F57" s="48"/>
      <c r="G57" s="49">
        <f>ROUND(MucLuong!$C$14*0.8,-1)</f>
        <v>1200</v>
      </c>
      <c r="H57" s="49">
        <f>ROUND(MucLuong!$C$15*0.8,-1)</f>
        <v>800</v>
      </c>
      <c r="I57" s="49">
        <f>ROUND(MucLuong!$C$16*0.8,-1)</f>
        <v>600</v>
      </c>
      <c r="J57" s="103"/>
    </row>
    <row r="58" spans="1:10" s="40" customFormat="1" ht="31.2" x14ac:dyDescent="0.35">
      <c r="A58" s="36">
        <v>3</v>
      </c>
      <c r="B58" s="37" t="s">
        <v>191</v>
      </c>
      <c r="C58" s="55"/>
      <c r="D58" s="43"/>
      <c r="E58" s="43"/>
      <c r="F58" s="48"/>
      <c r="G58" s="49"/>
      <c r="H58" s="49"/>
      <c r="I58" s="49"/>
      <c r="J58" s="103"/>
    </row>
    <row r="59" spans="1:10" s="68" customFormat="1" ht="48.6" x14ac:dyDescent="0.35">
      <c r="A59" s="39" t="s">
        <v>192</v>
      </c>
      <c r="B59" s="41" t="s">
        <v>283</v>
      </c>
      <c r="C59" s="39"/>
      <c r="D59" s="57"/>
      <c r="E59" s="57"/>
      <c r="F59" s="58"/>
      <c r="G59" s="59"/>
      <c r="H59" s="59"/>
      <c r="I59" s="59"/>
      <c r="J59" s="102"/>
    </row>
    <row r="60" spans="1:10" s="68" customFormat="1" ht="32.4" x14ac:dyDescent="0.35">
      <c r="A60" s="39" t="s">
        <v>193</v>
      </c>
      <c r="B60" s="41" t="s">
        <v>186</v>
      </c>
      <c r="C60" s="39"/>
      <c r="D60" s="57"/>
      <c r="E60" s="57"/>
      <c r="F60" s="58"/>
      <c r="G60" s="59"/>
      <c r="H60" s="59"/>
      <c r="I60" s="59"/>
      <c r="J60" s="102"/>
    </row>
    <row r="61" spans="1:10" s="40" customFormat="1" ht="21" customHeight="1" x14ac:dyDescent="0.35">
      <c r="A61" s="55" t="s">
        <v>258</v>
      </c>
      <c r="B61" s="61" t="s">
        <v>243</v>
      </c>
      <c r="C61" s="55" t="s">
        <v>140</v>
      </c>
      <c r="D61" s="43" t="s">
        <v>177</v>
      </c>
      <c r="E61" s="43" t="s">
        <v>177</v>
      </c>
      <c r="F61" s="48"/>
      <c r="G61" s="49">
        <f>ROUND(MucLuong!$C$14*0.8,-1)</f>
        <v>1200</v>
      </c>
      <c r="H61" s="49">
        <f>ROUND(MucLuong!$C$15*0.8,-1)</f>
        <v>800</v>
      </c>
      <c r="I61" s="49">
        <f>ROUND(MucLuong!$C$16*0.8,-1)</f>
        <v>600</v>
      </c>
      <c r="J61" s="106"/>
    </row>
    <row r="62" spans="1:10" s="40" customFormat="1" ht="21" customHeight="1" x14ac:dyDescent="0.35">
      <c r="A62" s="55" t="s">
        <v>259</v>
      </c>
      <c r="B62" s="61" t="s">
        <v>247</v>
      </c>
      <c r="C62" s="55" t="s">
        <v>140</v>
      </c>
      <c r="D62" s="43" t="s">
        <v>177</v>
      </c>
      <c r="E62" s="43" t="s">
        <v>177</v>
      </c>
      <c r="F62" s="48"/>
      <c r="G62" s="49">
        <f>ROUND(MucLuong!$C$14*0.6,-1)</f>
        <v>900</v>
      </c>
      <c r="H62" s="49">
        <f>ROUND(MucLuong!$C$15*0.6,-1)</f>
        <v>600</v>
      </c>
      <c r="I62" s="49">
        <f>ROUND(MucLuong!$C$16*0.6,-1)</f>
        <v>450</v>
      </c>
      <c r="J62" s="106"/>
    </row>
    <row r="63" spans="1:10" s="68" customFormat="1" x14ac:dyDescent="0.35">
      <c r="A63" s="39" t="s">
        <v>195</v>
      </c>
      <c r="B63" s="70" t="s">
        <v>194</v>
      </c>
      <c r="C63" s="39"/>
      <c r="D63" s="57"/>
      <c r="E63" s="57"/>
      <c r="F63" s="58"/>
      <c r="G63" s="59"/>
      <c r="H63" s="59"/>
      <c r="I63" s="59"/>
      <c r="J63" s="102"/>
    </row>
    <row r="64" spans="1:10" s="40" customFormat="1" ht="22.5" customHeight="1" x14ac:dyDescent="0.35">
      <c r="A64" s="55" t="s">
        <v>258</v>
      </c>
      <c r="B64" s="61" t="s">
        <v>248</v>
      </c>
      <c r="C64" s="55" t="s">
        <v>140</v>
      </c>
      <c r="D64" s="43" t="s">
        <v>177</v>
      </c>
      <c r="E64" s="43" t="s">
        <v>177</v>
      </c>
      <c r="F64" s="48">
        <v>70</v>
      </c>
      <c r="G64" s="49">
        <f>ROUND(0.8*70,-1)</f>
        <v>60</v>
      </c>
      <c r="H64" s="49">
        <f>ROUND(0.8*70,-1)</f>
        <v>60</v>
      </c>
      <c r="I64" s="49">
        <f>ROUND(0.5*70,0)</f>
        <v>35</v>
      </c>
      <c r="J64" s="106"/>
    </row>
    <row r="65" spans="1:10" s="40" customFormat="1" ht="31.2" x14ac:dyDescent="0.35">
      <c r="A65" s="55" t="s">
        <v>259</v>
      </c>
      <c r="B65" s="61" t="s">
        <v>249</v>
      </c>
      <c r="C65" s="55" t="s">
        <v>140</v>
      </c>
      <c r="D65" s="43" t="s">
        <v>177</v>
      </c>
      <c r="E65" s="43" t="s">
        <v>177</v>
      </c>
      <c r="F65" s="48">
        <v>60</v>
      </c>
      <c r="G65" s="49">
        <f>ROUND(0.8*60,-1)</f>
        <v>50</v>
      </c>
      <c r="H65" s="49">
        <f>ROUND(0.8*60,-1)</f>
        <v>50</v>
      </c>
      <c r="I65" s="49">
        <f>ROUND(0.5*60,0)</f>
        <v>30</v>
      </c>
      <c r="J65" s="106"/>
    </row>
    <row r="66" spans="1:10" s="40" customFormat="1" ht="28.5" customHeight="1" x14ac:dyDescent="0.35">
      <c r="A66" s="55" t="s">
        <v>260</v>
      </c>
      <c r="B66" s="61" t="s">
        <v>250</v>
      </c>
      <c r="C66" s="55" t="s">
        <v>140</v>
      </c>
      <c r="D66" s="43" t="s">
        <v>177</v>
      </c>
      <c r="E66" s="43" t="s">
        <v>177</v>
      </c>
      <c r="F66" s="48">
        <v>50</v>
      </c>
      <c r="G66" s="49">
        <f>ROUND(0.8*50,-1)</f>
        <v>40</v>
      </c>
      <c r="H66" s="49">
        <f>ROUND(0.8*50,-1)</f>
        <v>40</v>
      </c>
      <c r="I66" s="49">
        <f>ROUND(0.5*50,0)</f>
        <v>25</v>
      </c>
      <c r="J66" s="106"/>
    </row>
    <row r="67" spans="1:10" s="40" customFormat="1" ht="31.2" x14ac:dyDescent="0.35">
      <c r="A67" s="55" t="s">
        <v>261</v>
      </c>
      <c r="B67" s="61" t="s">
        <v>251</v>
      </c>
      <c r="C67" s="55" t="s">
        <v>140</v>
      </c>
      <c r="D67" s="43" t="s">
        <v>177</v>
      </c>
      <c r="E67" s="43" t="s">
        <v>177</v>
      </c>
      <c r="F67" s="48">
        <v>35</v>
      </c>
      <c r="G67" s="49">
        <f>ROUND(0.8*35,-1)</f>
        <v>30</v>
      </c>
      <c r="H67" s="49">
        <f>ROUND(0.8*35,-1)</f>
        <v>30</v>
      </c>
      <c r="I67" s="49">
        <f>ROUND(0.5*35,0)</f>
        <v>18</v>
      </c>
      <c r="J67" s="106"/>
    </row>
    <row r="68" spans="1:10" s="40" customFormat="1" ht="46.8" x14ac:dyDescent="0.35">
      <c r="A68" s="55" t="s">
        <v>262</v>
      </c>
      <c r="B68" s="61" t="s">
        <v>252</v>
      </c>
      <c r="C68" s="55" t="s">
        <v>140</v>
      </c>
      <c r="D68" s="43" t="s">
        <v>177</v>
      </c>
      <c r="E68" s="43" t="s">
        <v>177</v>
      </c>
      <c r="F68" s="48">
        <v>10</v>
      </c>
      <c r="G68" s="49">
        <f>ROUND(0.8*10,-1)</f>
        <v>10</v>
      </c>
      <c r="H68" s="49">
        <f>ROUND(0.8*10,-1)</f>
        <v>10</v>
      </c>
      <c r="I68" s="49">
        <f>ROUND(0.5*10,)</f>
        <v>5</v>
      </c>
      <c r="J68" s="106"/>
    </row>
    <row r="69" spans="1:10" s="40" customFormat="1" ht="32.4" x14ac:dyDescent="0.35">
      <c r="A69" s="39" t="s">
        <v>284</v>
      </c>
      <c r="B69" s="41" t="s">
        <v>196</v>
      </c>
      <c r="C69" s="55"/>
      <c r="D69" s="71"/>
      <c r="E69" s="43"/>
      <c r="F69" s="48"/>
      <c r="G69" s="49"/>
      <c r="H69" s="49"/>
      <c r="I69" s="49"/>
      <c r="J69" s="106"/>
    </row>
    <row r="70" spans="1:10" s="40" customFormat="1" ht="31.2" x14ac:dyDescent="0.35">
      <c r="A70" s="55" t="s">
        <v>258</v>
      </c>
      <c r="B70" s="61" t="s">
        <v>243</v>
      </c>
      <c r="C70" s="55" t="s">
        <v>140</v>
      </c>
      <c r="D70" s="43" t="s">
        <v>177</v>
      </c>
      <c r="E70" s="43" t="s">
        <v>177</v>
      </c>
      <c r="F70" s="48"/>
      <c r="G70" s="49">
        <f>ROUND(MucLuong!$C$14*0.8,-1)</f>
        <v>1200</v>
      </c>
      <c r="H70" s="49">
        <f>ROUND(MucLuong!$C$15*0.8,-1)</f>
        <v>800</v>
      </c>
      <c r="I70" s="49">
        <f>ROUND(MucLuong!$C$16*0.8,-1)</f>
        <v>600</v>
      </c>
      <c r="J70" s="106"/>
    </row>
    <row r="71" spans="1:10" s="40" customFormat="1" ht="31.2" x14ac:dyDescent="0.35">
      <c r="A71" s="55" t="s">
        <v>259</v>
      </c>
      <c r="B71" s="61" t="s">
        <v>247</v>
      </c>
      <c r="C71" s="55" t="s">
        <v>140</v>
      </c>
      <c r="D71" s="43" t="s">
        <v>177</v>
      </c>
      <c r="E71" s="43" t="s">
        <v>177</v>
      </c>
      <c r="F71" s="48"/>
      <c r="G71" s="49">
        <f>ROUND(MucLuong!$C$14*0.6,-1)</f>
        <v>900</v>
      </c>
      <c r="H71" s="49">
        <f>ROUND(MucLuong!$C$15*0.6,-1)</f>
        <v>600</v>
      </c>
      <c r="I71" s="49">
        <f>ROUND(MucLuong!$C$16*0.6,-1)</f>
        <v>450</v>
      </c>
      <c r="J71" s="106"/>
    </row>
    <row r="72" spans="1:10" s="40" customFormat="1" ht="143.25" customHeight="1" x14ac:dyDescent="0.35">
      <c r="A72" s="36">
        <v>4</v>
      </c>
      <c r="B72" s="37" t="s">
        <v>275</v>
      </c>
      <c r="C72" s="55"/>
      <c r="D72" s="43"/>
      <c r="E72" s="43"/>
      <c r="F72" s="48"/>
      <c r="G72" s="49"/>
      <c r="H72" s="49"/>
      <c r="I72" s="49"/>
      <c r="J72" s="103"/>
    </row>
    <row r="73" spans="1:10" ht="46.8" x14ac:dyDescent="0.35">
      <c r="A73" s="39" t="s">
        <v>82</v>
      </c>
      <c r="B73" s="61" t="s">
        <v>289</v>
      </c>
      <c r="C73" s="55" t="s">
        <v>140</v>
      </c>
      <c r="D73" s="43"/>
      <c r="E73" s="43"/>
      <c r="F73" s="48"/>
      <c r="G73" s="49">
        <f>ROUND(MucLuong!$C$14*0.65,-1)</f>
        <v>980</v>
      </c>
      <c r="H73" s="49">
        <f>ROUND(MucLuong!$C$15*0.65,-1)</f>
        <v>650</v>
      </c>
      <c r="I73" s="49">
        <f>ROUND(MucLuong!$C$16*0.65,-1)</f>
        <v>490</v>
      </c>
      <c r="J73" s="107"/>
    </row>
    <row r="74" spans="1:10" ht="31.2" x14ac:dyDescent="0.35">
      <c r="A74" s="39" t="s">
        <v>91</v>
      </c>
      <c r="B74" s="56" t="s">
        <v>201</v>
      </c>
      <c r="C74" s="55" t="s">
        <v>140</v>
      </c>
      <c r="D74" s="43"/>
      <c r="E74" s="43"/>
      <c r="F74" s="48"/>
      <c r="G74" s="49">
        <f>ROUND(MucLuong!$C$14*0.7,-1)</f>
        <v>1050</v>
      </c>
      <c r="H74" s="49">
        <f>ROUND(MucLuong!$C$15*0.7,-1)</f>
        <v>700</v>
      </c>
      <c r="I74" s="49">
        <f>ROUND(MucLuong!$C$16*0.7,-1)</f>
        <v>530</v>
      </c>
      <c r="J74" s="107"/>
    </row>
    <row r="75" spans="1:10" ht="31.2" x14ac:dyDescent="0.35">
      <c r="A75" s="39" t="s">
        <v>95</v>
      </c>
      <c r="B75" s="61" t="s">
        <v>207</v>
      </c>
      <c r="C75" s="55" t="s">
        <v>140</v>
      </c>
      <c r="D75" s="43"/>
      <c r="E75" s="43"/>
      <c r="F75" s="48"/>
      <c r="G75" s="49">
        <f>ROUND(MucLuong!$C$14*0.75,-1)</f>
        <v>1130</v>
      </c>
      <c r="H75" s="49">
        <f>ROUND(MucLuong!$C$15*0.75,-1)</f>
        <v>750</v>
      </c>
      <c r="I75" s="49">
        <f>ROUND(MucLuong!$C$16*0.75,-1)</f>
        <v>560</v>
      </c>
      <c r="J75" s="107"/>
    </row>
    <row r="76" spans="1:10" ht="31.2" x14ac:dyDescent="0.35">
      <c r="A76" s="39" t="s">
        <v>101</v>
      </c>
      <c r="B76" s="56" t="s">
        <v>208</v>
      </c>
      <c r="C76" s="55" t="s">
        <v>140</v>
      </c>
      <c r="D76" s="43"/>
      <c r="E76" s="43"/>
      <c r="F76" s="48"/>
      <c r="G76" s="49">
        <f>ROUND(MucLuong!$C$14*0.8,-1)</f>
        <v>1200</v>
      </c>
      <c r="H76" s="49">
        <f>ROUND(MucLuong!$C$15*0.8,-1)</f>
        <v>800</v>
      </c>
      <c r="I76" s="49">
        <f>ROUND(MucLuong!$C$16*0.8,-1)</f>
        <v>600</v>
      </c>
      <c r="J76" s="107"/>
    </row>
    <row r="77" spans="1:10" s="40" customFormat="1" ht="38.25" customHeight="1" x14ac:dyDescent="0.35">
      <c r="A77" s="36">
        <v>5</v>
      </c>
      <c r="B77" s="37" t="s">
        <v>200</v>
      </c>
      <c r="C77" s="55"/>
      <c r="D77" s="43"/>
      <c r="E77" s="43"/>
      <c r="F77" s="48"/>
      <c r="G77" s="49"/>
      <c r="H77" s="49"/>
      <c r="I77" s="49"/>
      <c r="J77" s="103"/>
    </row>
    <row r="78" spans="1:10" s="67" customFormat="1" ht="49.5" customHeight="1" x14ac:dyDescent="0.35">
      <c r="A78" s="39" t="s">
        <v>222</v>
      </c>
      <c r="B78" s="41" t="s">
        <v>202</v>
      </c>
      <c r="C78" s="44"/>
      <c r="D78" s="64"/>
      <c r="E78" s="64"/>
      <c r="F78" s="65"/>
      <c r="G78" s="66"/>
      <c r="H78" s="66"/>
      <c r="I78" s="66"/>
      <c r="J78" s="103"/>
    </row>
    <row r="79" spans="1:10" s="40" customFormat="1" ht="33" customHeight="1" x14ac:dyDescent="0.35">
      <c r="A79" s="55" t="s">
        <v>258</v>
      </c>
      <c r="B79" s="72" t="s">
        <v>253</v>
      </c>
      <c r="C79" s="55" t="s">
        <v>140</v>
      </c>
      <c r="D79" s="43" t="s">
        <v>177</v>
      </c>
      <c r="E79" s="43" t="s">
        <v>177</v>
      </c>
      <c r="F79" s="48"/>
      <c r="G79" s="49">
        <f>ROUND(MucLuong!$C$14*0.3,-1)</f>
        <v>450</v>
      </c>
      <c r="H79" s="49">
        <f>ROUND(MucLuong!$C$15*0.3,-1)</f>
        <v>300</v>
      </c>
      <c r="I79" s="49">
        <f>ROUND(MucLuong!$C$16*0.3,-1)</f>
        <v>230</v>
      </c>
      <c r="J79" s="103"/>
    </row>
    <row r="80" spans="1:10" s="40" customFormat="1" ht="26.25" customHeight="1" x14ac:dyDescent="0.35">
      <c r="A80" s="55" t="s">
        <v>259</v>
      </c>
      <c r="B80" s="56" t="s">
        <v>254</v>
      </c>
      <c r="C80" s="55" t="s">
        <v>140</v>
      </c>
      <c r="D80" s="43" t="s">
        <v>177</v>
      </c>
      <c r="E80" s="43" t="s">
        <v>177</v>
      </c>
      <c r="F80" s="48"/>
      <c r="G80" s="49">
        <f>ROUND(MucLuong!$C$14*0.6,-1)</f>
        <v>900</v>
      </c>
      <c r="H80" s="49">
        <f>ROUND(MucLuong!$C$15*0.6,-1)</f>
        <v>600</v>
      </c>
      <c r="I80" s="49">
        <f>ROUND(MucLuong!$C$16*0.6,-1)</f>
        <v>450</v>
      </c>
      <c r="J80" s="103"/>
    </row>
    <row r="81" spans="1:10" s="40" customFormat="1" ht="26.25" customHeight="1" x14ac:dyDescent="0.35">
      <c r="A81" s="55" t="s">
        <v>260</v>
      </c>
      <c r="B81" s="56" t="s">
        <v>255</v>
      </c>
      <c r="C81" s="55" t="s">
        <v>140</v>
      </c>
      <c r="D81" s="43" t="s">
        <v>177</v>
      </c>
      <c r="E81" s="43" t="s">
        <v>177</v>
      </c>
      <c r="F81" s="48"/>
      <c r="G81" s="49">
        <f>ROUND(MucLuong!$C$14*0.6,-1)</f>
        <v>900</v>
      </c>
      <c r="H81" s="49">
        <f>ROUND(MucLuong!$C$15*0.6,-1)</f>
        <v>600</v>
      </c>
      <c r="I81" s="49">
        <f>ROUND(MucLuong!$C$16*0.6,-1)</f>
        <v>450</v>
      </c>
      <c r="J81" s="103"/>
    </row>
    <row r="82" spans="1:10" s="40" customFormat="1" ht="26.25" customHeight="1" x14ac:dyDescent="0.35">
      <c r="A82" s="55" t="s">
        <v>261</v>
      </c>
      <c r="B82" s="56" t="s">
        <v>256</v>
      </c>
      <c r="C82" s="55" t="s">
        <v>140</v>
      </c>
      <c r="D82" s="43" t="s">
        <v>177</v>
      </c>
      <c r="E82" s="43" t="s">
        <v>177</v>
      </c>
      <c r="F82" s="48"/>
      <c r="G82" s="49">
        <f>ROUND(MucLuong!$C$14*0.3,-1)</f>
        <v>450</v>
      </c>
      <c r="H82" s="49">
        <f>ROUND(MucLuong!$C$15*0.3,-1)</f>
        <v>300</v>
      </c>
      <c r="I82" s="49">
        <f>ROUND(MucLuong!$C$16*0.3,-1)</f>
        <v>230</v>
      </c>
      <c r="J82" s="103"/>
    </row>
    <row r="83" spans="1:10" s="67" customFormat="1" ht="32.25" customHeight="1" x14ac:dyDescent="0.35">
      <c r="A83" s="39" t="s">
        <v>223</v>
      </c>
      <c r="B83" s="41" t="s">
        <v>203</v>
      </c>
      <c r="C83" s="44"/>
      <c r="D83" s="43"/>
      <c r="E83" s="43"/>
      <c r="F83" s="65"/>
      <c r="G83" s="66"/>
      <c r="H83" s="66"/>
      <c r="I83" s="66"/>
      <c r="J83" s="103"/>
    </row>
    <row r="84" spans="1:10" s="40" customFormat="1" ht="27.75" customHeight="1" x14ac:dyDescent="0.35">
      <c r="A84" s="55" t="s">
        <v>258</v>
      </c>
      <c r="B84" s="72" t="s">
        <v>253</v>
      </c>
      <c r="C84" s="55" t="s">
        <v>140</v>
      </c>
      <c r="D84" s="43" t="s">
        <v>117</v>
      </c>
      <c r="E84" s="43">
        <v>35</v>
      </c>
      <c r="F84" s="48"/>
      <c r="G84" s="49">
        <f>ROUND(MucLuong!$C$14*0.5,-1)</f>
        <v>750</v>
      </c>
      <c r="H84" s="49">
        <f>ROUND(MucLuong!$C$15*0.5,-1)</f>
        <v>500</v>
      </c>
      <c r="I84" s="49">
        <f>ROUND(MucLuong!$C$16*0.5,-1)</f>
        <v>380</v>
      </c>
      <c r="J84" s="103"/>
    </row>
    <row r="85" spans="1:10" s="40" customFormat="1" ht="27.75" customHeight="1" x14ac:dyDescent="0.35">
      <c r="A85" s="55" t="s">
        <v>259</v>
      </c>
      <c r="B85" s="56" t="s">
        <v>254</v>
      </c>
      <c r="C85" s="55" t="s">
        <v>140</v>
      </c>
      <c r="D85" s="43" t="s">
        <v>79</v>
      </c>
      <c r="E85" s="43">
        <v>150</v>
      </c>
      <c r="F85" s="48"/>
      <c r="G85" s="49">
        <f>ROUND(MucLuong!$C$14*0.8,-1)</f>
        <v>1200</v>
      </c>
      <c r="H85" s="49">
        <f>ROUND(MucLuong!$C$15*0.8,-1)</f>
        <v>800</v>
      </c>
      <c r="I85" s="49">
        <f>ROUND(MucLuong!$C$16*0.8,-1)</f>
        <v>600</v>
      </c>
      <c r="J85" s="103"/>
    </row>
    <row r="86" spans="1:10" s="40" customFormat="1" ht="27.75" customHeight="1" x14ac:dyDescent="0.35">
      <c r="A86" s="55" t="s">
        <v>260</v>
      </c>
      <c r="B86" s="56" t="s">
        <v>255</v>
      </c>
      <c r="C86" s="55" t="s">
        <v>140</v>
      </c>
      <c r="D86" s="43" t="s">
        <v>35</v>
      </c>
      <c r="E86" s="43">
        <v>210</v>
      </c>
      <c r="F86" s="48"/>
      <c r="G86" s="49">
        <f>ROUND(MucLuong!$C$14*0.8,-1)</f>
        <v>1200</v>
      </c>
      <c r="H86" s="49">
        <f>ROUND(MucLuong!$C$15*0.8,-1)</f>
        <v>800</v>
      </c>
      <c r="I86" s="49">
        <f>ROUND(MucLuong!$C$16*0.8,-1)</f>
        <v>600</v>
      </c>
      <c r="J86" s="103"/>
    </row>
    <row r="87" spans="1:10" s="40" customFormat="1" ht="27.75" customHeight="1" x14ac:dyDescent="0.35">
      <c r="A87" s="55" t="s">
        <v>261</v>
      </c>
      <c r="B87" s="56" t="s">
        <v>256</v>
      </c>
      <c r="C87" s="55" t="s">
        <v>140</v>
      </c>
      <c r="D87" s="43" t="s">
        <v>68</v>
      </c>
      <c r="E87" s="43">
        <v>70</v>
      </c>
      <c r="F87" s="48"/>
      <c r="G87" s="49">
        <f>ROUND(MucLuong!$C$14*0.5,-1)</f>
        <v>750</v>
      </c>
      <c r="H87" s="49">
        <f>ROUND(MucLuong!$C$15*0.5,-1)</f>
        <v>500</v>
      </c>
      <c r="I87" s="49">
        <f>ROUND(MucLuong!$C$16*0.5,-1)</f>
        <v>380</v>
      </c>
      <c r="J87" s="103"/>
    </row>
    <row r="88" spans="1:10" s="40" customFormat="1" ht="94.8" x14ac:dyDescent="0.35">
      <c r="A88" s="36">
        <v>6</v>
      </c>
      <c r="B88" s="37" t="s">
        <v>285</v>
      </c>
      <c r="C88" s="55" t="s">
        <v>199</v>
      </c>
      <c r="D88" s="43"/>
      <c r="E88" s="43"/>
      <c r="F88" s="48">
        <v>300</v>
      </c>
      <c r="G88" s="49">
        <v>300</v>
      </c>
      <c r="H88" s="49">
        <v>300</v>
      </c>
      <c r="I88" s="49">
        <v>300</v>
      </c>
      <c r="J88" s="103"/>
    </row>
    <row r="89" spans="1:10" s="40" customFormat="1" ht="49.5" customHeight="1" x14ac:dyDescent="0.35">
      <c r="A89" s="36">
        <v>7</v>
      </c>
      <c r="B89" s="37" t="s">
        <v>290</v>
      </c>
      <c r="C89" s="55"/>
      <c r="D89" s="43"/>
      <c r="E89" s="43"/>
      <c r="F89" s="48"/>
      <c r="G89" s="49"/>
      <c r="H89" s="49"/>
      <c r="I89" s="49"/>
      <c r="J89" s="103" t="s">
        <v>269</v>
      </c>
    </row>
    <row r="90" spans="1:10" s="67" customFormat="1" ht="26.25" customHeight="1" x14ac:dyDescent="0.35">
      <c r="A90" s="39" t="s">
        <v>216</v>
      </c>
      <c r="B90" s="41" t="s">
        <v>217</v>
      </c>
      <c r="C90" s="44"/>
      <c r="D90" s="64"/>
      <c r="E90" s="64"/>
      <c r="F90" s="65"/>
      <c r="G90" s="66"/>
      <c r="H90" s="66"/>
      <c r="I90" s="66"/>
      <c r="J90" s="103"/>
    </row>
    <row r="91" spans="1:10" s="67" customFormat="1" ht="18" customHeight="1" x14ac:dyDescent="0.35">
      <c r="A91" s="55" t="s">
        <v>258</v>
      </c>
      <c r="B91" s="56" t="s">
        <v>209</v>
      </c>
      <c r="C91" s="55" t="s">
        <v>140</v>
      </c>
      <c r="D91" s="64" t="s">
        <v>177</v>
      </c>
      <c r="E91" s="64" t="s">
        <v>177</v>
      </c>
      <c r="F91" s="65"/>
      <c r="G91" s="49">
        <f>ROUND(MucLuong!$C$14,-1)</f>
        <v>1500</v>
      </c>
      <c r="H91" s="49">
        <f>ROUND(MucLuong!$C$15,-1)</f>
        <v>1000</v>
      </c>
      <c r="I91" s="49">
        <f>ROUND(MucLuong!$C$16,-1)</f>
        <v>750</v>
      </c>
      <c r="J91" s="103"/>
    </row>
    <row r="92" spans="1:10" s="67" customFormat="1" ht="18" customHeight="1" x14ac:dyDescent="0.35">
      <c r="A92" s="55" t="s">
        <v>259</v>
      </c>
      <c r="B92" s="56" t="s">
        <v>218</v>
      </c>
      <c r="C92" s="55" t="s">
        <v>140</v>
      </c>
      <c r="D92" s="64" t="s">
        <v>177</v>
      </c>
      <c r="E92" s="64" t="s">
        <v>177</v>
      </c>
      <c r="F92" s="65"/>
      <c r="G92" s="49">
        <f>ROUND(G91*0.8,-1)</f>
        <v>1200</v>
      </c>
      <c r="H92" s="49">
        <f>ROUND(H91*0.8,-1)</f>
        <v>800</v>
      </c>
      <c r="I92" s="49">
        <f>ROUND(I91*0.8,-1)</f>
        <v>600</v>
      </c>
      <c r="J92" s="103"/>
    </row>
    <row r="93" spans="1:10" s="67" customFormat="1" ht="18" customHeight="1" x14ac:dyDescent="0.35">
      <c r="A93" s="55" t="s">
        <v>260</v>
      </c>
      <c r="B93" s="56" t="s">
        <v>210</v>
      </c>
      <c r="C93" s="55" t="s">
        <v>140</v>
      </c>
      <c r="D93" s="64" t="s">
        <v>177</v>
      </c>
      <c r="E93" s="64" t="s">
        <v>177</v>
      </c>
      <c r="F93" s="65"/>
      <c r="G93" s="49">
        <f>ROUND(G91*0.6,-1)</f>
        <v>900</v>
      </c>
      <c r="H93" s="49">
        <f>ROUND(H91*0.6,-1)</f>
        <v>600</v>
      </c>
      <c r="I93" s="49">
        <f>ROUND(I91*0.6,-1)</f>
        <v>450</v>
      </c>
      <c r="J93" s="103"/>
    </row>
    <row r="94" spans="1:10" s="67" customFormat="1" ht="18" customHeight="1" x14ac:dyDescent="0.35">
      <c r="A94" s="55" t="s">
        <v>261</v>
      </c>
      <c r="B94" s="56" t="s">
        <v>219</v>
      </c>
      <c r="C94" s="55" t="s">
        <v>140</v>
      </c>
      <c r="D94" s="64" t="s">
        <v>177</v>
      </c>
      <c r="E94" s="64" t="s">
        <v>177</v>
      </c>
      <c r="F94" s="65"/>
      <c r="G94" s="49">
        <f>ROUND(G91*0.3,-1)</f>
        <v>450</v>
      </c>
      <c r="H94" s="49">
        <f>ROUND(H91*0.3,-1)</f>
        <v>300</v>
      </c>
      <c r="I94" s="49">
        <f>ROUND(I91*0.3,-1)</f>
        <v>230</v>
      </c>
      <c r="J94" s="103"/>
    </row>
    <row r="95" spans="1:10" s="67" customFormat="1" ht="32.25" customHeight="1" x14ac:dyDescent="0.35">
      <c r="A95" s="39" t="s">
        <v>220</v>
      </c>
      <c r="B95" s="41" t="s">
        <v>221</v>
      </c>
      <c r="C95" s="55"/>
      <c r="D95" s="64"/>
      <c r="E95" s="64"/>
      <c r="F95" s="65"/>
      <c r="G95" s="66"/>
      <c r="H95" s="66"/>
      <c r="I95" s="66"/>
      <c r="J95" s="103"/>
    </row>
    <row r="96" spans="1:10" s="67" customFormat="1" ht="24.75" customHeight="1" x14ac:dyDescent="0.35">
      <c r="A96" s="55" t="s">
        <v>258</v>
      </c>
      <c r="B96" s="56" t="s">
        <v>211</v>
      </c>
      <c r="C96" s="55" t="s">
        <v>140</v>
      </c>
      <c r="D96" s="64" t="s">
        <v>177</v>
      </c>
      <c r="E96" s="64" t="s">
        <v>177</v>
      </c>
      <c r="F96" s="48"/>
      <c r="G96" s="49">
        <f>ROUND(MucLuong!$C$14,-1)</f>
        <v>1500</v>
      </c>
      <c r="H96" s="49">
        <f>ROUND(MucLuong!$C$15,-1)</f>
        <v>1000</v>
      </c>
      <c r="I96" s="49">
        <f>ROUND(MucLuong!$C$16,-1)</f>
        <v>750</v>
      </c>
      <c r="J96" s="106"/>
    </row>
    <row r="97" spans="1:10" s="67" customFormat="1" ht="24.75" customHeight="1" x14ac:dyDescent="0.35">
      <c r="A97" s="55" t="s">
        <v>259</v>
      </c>
      <c r="B97" s="56" t="s">
        <v>212</v>
      </c>
      <c r="C97" s="55" t="s">
        <v>140</v>
      </c>
      <c r="D97" s="64" t="s">
        <v>177</v>
      </c>
      <c r="E97" s="64" t="s">
        <v>177</v>
      </c>
      <c r="F97" s="48"/>
      <c r="G97" s="49">
        <f>ROUND(G96*0.8,-1)</f>
        <v>1200</v>
      </c>
      <c r="H97" s="49">
        <f>ROUND(H96*0.8,-1)</f>
        <v>800</v>
      </c>
      <c r="I97" s="49">
        <f>ROUND(I96*0.8,-1)</f>
        <v>600</v>
      </c>
      <c r="J97" s="106"/>
    </row>
    <row r="98" spans="1:10" s="67" customFormat="1" ht="24.75" customHeight="1" x14ac:dyDescent="0.35">
      <c r="A98" s="55" t="s">
        <v>260</v>
      </c>
      <c r="B98" s="56" t="s">
        <v>210</v>
      </c>
      <c r="C98" s="55" t="s">
        <v>140</v>
      </c>
      <c r="D98" s="64" t="s">
        <v>177</v>
      </c>
      <c r="E98" s="64" t="s">
        <v>177</v>
      </c>
      <c r="F98" s="48"/>
      <c r="G98" s="49">
        <f>ROUND(G96*0.6,-1)</f>
        <v>900</v>
      </c>
      <c r="H98" s="49">
        <f>ROUND(H96*0.6,-1)</f>
        <v>600</v>
      </c>
      <c r="I98" s="49">
        <f>ROUND(I96*0.6,-1)</f>
        <v>450</v>
      </c>
      <c r="J98" s="106"/>
    </row>
    <row r="99" spans="1:10" s="63" customFormat="1" ht="36" customHeight="1" x14ac:dyDescent="0.35">
      <c r="A99" s="27">
        <v>8</v>
      </c>
      <c r="B99" s="28" t="s">
        <v>282</v>
      </c>
      <c r="C99" s="29"/>
      <c r="D99" s="31"/>
      <c r="E99" s="31"/>
      <c r="F99" s="50"/>
      <c r="G99" s="51"/>
      <c r="H99" s="51"/>
      <c r="I99" s="51"/>
      <c r="J99" s="108" t="s">
        <v>274</v>
      </c>
    </row>
    <row r="100" spans="1:10" s="63" customFormat="1" ht="24.75" customHeight="1" x14ac:dyDescent="0.35">
      <c r="A100" s="29" t="s">
        <v>258</v>
      </c>
      <c r="B100" s="30" t="s">
        <v>270</v>
      </c>
      <c r="C100" s="29" t="s">
        <v>140</v>
      </c>
      <c r="D100" s="43" t="s">
        <v>35</v>
      </c>
      <c r="E100" s="43">
        <v>180</v>
      </c>
      <c r="F100" s="50"/>
      <c r="G100" s="49">
        <f>ROUND(MucLuong!$C$14,-1)</f>
        <v>1500</v>
      </c>
      <c r="H100" s="49">
        <f>ROUND(MucLuong!$C$15,-1)</f>
        <v>1000</v>
      </c>
      <c r="I100" s="49">
        <f>ROUND(MucLuong!$C$16,-1)</f>
        <v>750</v>
      </c>
      <c r="J100" s="108"/>
    </row>
    <row r="101" spans="1:10" s="63" customFormat="1" ht="24.75" customHeight="1" x14ac:dyDescent="0.35">
      <c r="A101" s="29" t="s">
        <v>259</v>
      </c>
      <c r="B101" s="30" t="s">
        <v>271</v>
      </c>
      <c r="C101" s="29" t="s">
        <v>140</v>
      </c>
      <c r="D101" s="43" t="s">
        <v>73</v>
      </c>
      <c r="E101" s="43">
        <v>125</v>
      </c>
      <c r="F101" s="50"/>
      <c r="G101" s="49">
        <f>ROUND(G100*0.6,-1)</f>
        <v>900</v>
      </c>
      <c r="H101" s="49">
        <f>ROUND(H100*0.6,-1)</f>
        <v>600</v>
      </c>
      <c r="I101" s="49">
        <f>ROUND(I100*0.6,-1)</f>
        <v>450</v>
      </c>
      <c r="J101" s="108"/>
    </row>
    <row r="102" spans="1:10" s="63" customFormat="1" ht="24.75" customHeight="1" x14ac:dyDescent="0.35">
      <c r="A102" s="29" t="s">
        <v>260</v>
      </c>
      <c r="B102" s="30" t="s">
        <v>272</v>
      </c>
      <c r="C102" s="29" t="s">
        <v>140</v>
      </c>
      <c r="D102" s="43" t="s">
        <v>79</v>
      </c>
      <c r="E102" s="43">
        <v>150</v>
      </c>
      <c r="F102" s="50"/>
      <c r="G102" s="49">
        <f>ROUND(G100*0.8,-1)</f>
        <v>1200</v>
      </c>
      <c r="H102" s="49">
        <f>ROUND(H100*0.8,-1)</f>
        <v>800</v>
      </c>
      <c r="I102" s="49">
        <f>ROUND(I100*0.8,-1)</f>
        <v>600</v>
      </c>
      <c r="J102" s="108"/>
    </row>
    <row r="103" spans="1:10" ht="16.5" customHeight="1" x14ac:dyDescent="0.35">
      <c r="A103" s="83"/>
      <c r="B103" s="84"/>
      <c r="C103" s="83"/>
      <c r="D103" s="85"/>
      <c r="E103" s="85"/>
      <c r="F103" s="86"/>
      <c r="G103" s="87"/>
      <c r="H103" s="87"/>
      <c r="I103" s="87"/>
      <c r="J103" s="109"/>
    </row>
  </sheetData>
  <mergeCells count="9">
    <mergeCell ref="A1:J1"/>
    <mergeCell ref="J51:J53"/>
    <mergeCell ref="A2:J2"/>
    <mergeCell ref="J19:J21"/>
    <mergeCell ref="J29:J30"/>
    <mergeCell ref="J38:J40"/>
    <mergeCell ref="J8:J9"/>
    <mergeCell ref="J43:J44"/>
    <mergeCell ref="J33:J34"/>
  </mergeCells>
  <pageMargins left="0.35433070866141736" right="0.11458333333333333" top="0.59055118110236227" bottom="0.43307086614173229" header="0.31496062992125984" footer="0.31496062992125984"/>
  <pageSetup paperSize="9" orientation="landscape" blackAndWhite="1" verticalDpi="0" r:id="rId1"/>
  <headerFooter>
    <oddHeader>&amp;C&amp;12&amp;P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16" workbookViewId="0">
      <selection activeCell="C13" sqref="C13"/>
    </sheetView>
  </sheetViews>
  <sheetFormatPr defaultColWidth="8.90625" defaultRowHeight="18" x14ac:dyDescent="0.35"/>
  <cols>
    <col min="1" max="1" width="11.453125" style="89" customWidth="1"/>
    <col min="2" max="2" width="8.90625" style="89"/>
    <col min="3" max="3" width="24.08984375" style="89" customWidth="1"/>
    <col min="4" max="16384" width="8.90625" style="89"/>
  </cols>
  <sheetData>
    <row r="1" spans="1:3" x14ac:dyDescent="0.35">
      <c r="A1" s="94" t="s">
        <v>168</v>
      </c>
    </row>
    <row r="2" spans="1:3" x14ac:dyDescent="0.35">
      <c r="C2" s="120" t="s">
        <v>264</v>
      </c>
    </row>
    <row r="3" spans="1:3" x14ac:dyDescent="0.35">
      <c r="A3" s="94" t="s">
        <v>174</v>
      </c>
    </row>
    <row r="5" spans="1:3" x14ac:dyDescent="0.35">
      <c r="A5" s="90" t="s">
        <v>169</v>
      </c>
      <c r="B5" s="90" t="s">
        <v>170</v>
      </c>
      <c r="C5" s="91">
        <v>40000</v>
      </c>
    </row>
    <row r="6" spans="1:3" x14ac:dyDescent="0.35">
      <c r="A6" s="90" t="s">
        <v>171</v>
      </c>
      <c r="B6" s="90" t="s">
        <v>170</v>
      </c>
      <c r="C6" s="91">
        <v>30000</v>
      </c>
    </row>
    <row r="7" spans="1:3" x14ac:dyDescent="0.35">
      <c r="A7" s="90" t="s">
        <v>172</v>
      </c>
      <c r="B7" s="90" t="s">
        <v>170</v>
      </c>
      <c r="C7" s="91">
        <v>20000</v>
      </c>
    </row>
    <row r="8" spans="1:3" x14ac:dyDescent="0.35">
      <c r="A8" s="90" t="s">
        <v>173</v>
      </c>
      <c r="B8" s="90" t="s">
        <v>170</v>
      </c>
      <c r="C8" s="91">
        <v>15000</v>
      </c>
    </row>
    <row r="9" spans="1:3" x14ac:dyDescent="0.35">
      <c r="A9" s="118"/>
      <c r="B9" s="118"/>
      <c r="C9" s="119"/>
    </row>
    <row r="10" spans="1:3" x14ac:dyDescent="0.35">
      <c r="A10" s="94" t="s">
        <v>175</v>
      </c>
    </row>
    <row r="12" spans="1:3" ht="72" customHeight="1" x14ac:dyDescent="0.35">
      <c r="A12" s="90" t="s">
        <v>176</v>
      </c>
      <c r="B12" s="90"/>
      <c r="C12" s="93" t="s">
        <v>306</v>
      </c>
    </row>
    <row r="13" spans="1:3" x14ac:dyDescent="0.35">
      <c r="A13" s="90" t="s">
        <v>169</v>
      </c>
      <c r="B13" s="90" t="s">
        <v>170</v>
      </c>
      <c r="C13" s="92">
        <f>ROUND(C5/26*1.3,-1)</f>
        <v>2000</v>
      </c>
    </row>
    <row r="14" spans="1:3" x14ac:dyDescent="0.35">
      <c r="A14" s="90" t="s">
        <v>171</v>
      </c>
      <c r="B14" s="90" t="s">
        <v>170</v>
      </c>
      <c r="C14" s="92">
        <f>ROUND(C6/26*1.3,-1)</f>
        <v>1500</v>
      </c>
    </row>
    <row r="15" spans="1:3" x14ac:dyDescent="0.35">
      <c r="A15" s="90" t="s">
        <v>172</v>
      </c>
      <c r="B15" s="90" t="s">
        <v>170</v>
      </c>
      <c r="C15" s="92">
        <f>ROUND(C7/26*1.3,-1)</f>
        <v>1000</v>
      </c>
    </row>
    <row r="16" spans="1:3" x14ac:dyDescent="0.35">
      <c r="A16" s="90" t="s">
        <v>173</v>
      </c>
      <c r="B16" s="90" t="s">
        <v>170</v>
      </c>
      <c r="C16" s="92">
        <f>ROUND(C8/26*1.3,-1)</f>
        <v>750</v>
      </c>
    </row>
    <row r="18" spans="1:3" ht="93.75" customHeight="1" x14ac:dyDescent="0.35">
      <c r="A18" s="193" t="s">
        <v>291</v>
      </c>
      <c r="B18" s="193"/>
      <c r="C18" s="193"/>
    </row>
    <row r="19" spans="1:3" ht="108" customHeight="1" x14ac:dyDescent="0.35">
      <c r="A19" s="194" t="s">
        <v>292</v>
      </c>
      <c r="B19" s="194"/>
      <c r="C19" s="194"/>
    </row>
    <row r="20" spans="1:3" ht="95.25" customHeight="1" x14ac:dyDescent="0.35">
      <c r="A20" s="193" t="s">
        <v>293</v>
      </c>
      <c r="B20" s="193"/>
      <c r="C20" s="193"/>
    </row>
  </sheetData>
  <mergeCells count="3">
    <mergeCell ref="A18:C18"/>
    <mergeCell ref="A19:C19"/>
    <mergeCell ref="A20:C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10" workbookViewId="0">
      <selection activeCell="C6" sqref="C6"/>
    </sheetView>
  </sheetViews>
  <sheetFormatPr defaultRowHeight="18" x14ac:dyDescent="0.35"/>
  <cols>
    <col min="1" max="1" width="5.36328125" style="1" bestFit="1" customWidth="1"/>
    <col min="2" max="2" width="26.54296875" style="18" customWidth="1"/>
    <col min="3" max="3" width="12.08984375" style="1" customWidth="1"/>
    <col min="4" max="4" width="11.6328125" style="1" customWidth="1"/>
    <col min="5" max="6" width="11.6328125" style="80" customWidth="1"/>
    <col min="7" max="7" width="24.1796875" style="1" customWidth="1"/>
  </cols>
  <sheetData>
    <row r="1" spans="1:7" ht="63.75" customHeight="1" x14ac:dyDescent="0.35">
      <c r="A1" s="197" t="s">
        <v>273</v>
      </c>
      <c r="B1" s="197"/>
      <c r="C1" s="197"/>
      <c r="D1" s="197"/>
      <c r="E1" s="197"/>
      <c r="F1" s="197"/>
      <c r="G1" s="197"/>
    </row>
    <row r="2" spans="1:7" ht="27" customHeight="1" x14ac:dyDescent="0.35">
      <c r="A2" s="35"/>
      <c r="B2" s="35"/>
      <c r="C2" s="35"/>
      <c r="D2" s="35"/>
      <c r="E2" s="76"/>
      <c r="F2" s="76"/>
      <c r="G2" s="35"/>
    </row>
    <row r="3" spans="1:7" ht="78" x14ac:dyDescent="0.35">
      <c r="A3" s="4" t="s">
        <v>0</v>
      </c>
      <c r="B3" s="12" t="s">
        <v>1</v>
      </c>
      <c r="C3" s="4" t="s">
        <v>2</v>
      </c>
      <c r="D3" s="4" t="s">
        <v>154</v>
      </c>
      <c r="E3" s="81" t="s">
        <v>165</v>
      </c>
      <c r="F3" s="77" t="s">
        <v>257</v>
      </c>
      <c r="G3" s="4" t="s">
        <v>3</v>
      </c>
    </row>
    <row r="4" spans="1:7" ht="62.25" customHeight="1" x14ac:dyDescent="0.35">
      <c r="A4" s="5">
        <v>1</v>
      </c>
      <c r="B4" s="15" t="s">
        <v>263</v>
      </c>
      <c r="C4" s="5" t="s">
        <v>140</v>
      </c>
      <c r="D4" s="5" t="s">
        <v>14</v>
      </c>
      <c r="E4" s="79">
        <v>140</v>
      </c>
      <c r="F4" s="78">
        <v>150</v>
      </c>
      <c r="G4" s="198" t="s">
        <v>265</v>
      </c>
    </row>
    <row r="5" spans="1:7" ht="53.25" customHeight="1" x14ac:dyDescent="0.35">
      <c r="A5" s="5">
        <v>2</v>
      </c>
      <c r="B5" s="15" t="s">
        <v>266</v>
      </c>
      <c r="C5" s="5" t="s">
        <v>140</v>
      </c>
      <c r="D5" s="195" t="s">
        <v>126</v>
      </c>
      <c r="E5" s="196"/>
      <c r="F5" s="78">
        <v>150</v>
      </c>
      <c r="G5" s="199"/>
    </row>
    <row r="6" spans="1:7" ht="53.25" customHeight="1" x14ac:dyDescent="0.35">
      <c r="A6" s="5">
        <v>3</v>
      </c>
      <c r="B6" s="15" t="s">
        <v>267</v>
      </c>
      <c r="C6" s="5"/>
      <c r="D6" s="6"/>
      <c r="E6" s="6"/>
      <c r="F6" s="78"/>
      <c r="G6" s="200"/>
    </row>
    <row r="13" spans="1:7" x14ac:dyDescent="0.35">
      <c r="B13" s="82"/>
    </row>
  </sheetData>
  <mergeCells count="3">
    <mergeCell ref="D5:E5"/>
    <mergeCell ref="A1:G1"/>
    <mergeCell ref="G4:G6"/>
  </mergeCells>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topLeftCell="A52" zoomScale="130" zoomScaleNormal="130" workbookViewId="0">
      <selection activeCell="E58" sqref="E58"/>
    </sheetView>
  </sheetViews>
  <sheetFormatPr defaultRowHeight="18" x14ac:dyDescent="0.35"/>
  <cols>
    <col min="1" max="1" width="5.36328125" style="1" bestFit="1" customWidth="1"/>
    <col min="2" max="2" width="26.54296875" style="18" customWidth="1"/>
    <col min="3" max="3" width="12.08984375" style="1" customWidth="1"/>
    <col min="4" max="4" width="11.6328125" style="1" customWidth="1"/>
    <col min="5" max="5" width="11.6328125" style="25" customWidth="1"/>
    <col min="6" max="6" width="33.36328125" style="1" bestFit="1" customWidth="1"/>
  </cols>
  <sheetData>
    <row r="1" spans="1:6" ht="45.75" customHeight="1" x14ac:dyDescent="0.35">
      <c r="A1" s="197" t="s">
        <v>148</v>
      </c>
      <c r="B1" s="197"/>
      <c r="C1" s="197"/>
      <c r="D1" s="197"/>
      <c r="E1" s="197"/>
      <c r="F1" s="197"/>
    </row>
    <row r="2" spans="1:6" ht="78" x14ac:dyDescent="0.35">
      <c r="A2" s="4" t="s">
        <v>0</v>
      </c>
      <c r="B2" s="12" t="s">
        <v>1</v>
      </c>
      <c r="C2" s="4" t="s">
        <v>2</v>
      </c>
      <c r="D2" s="4" t="s">
        <v>154</v>
      </c>
      <c r="E2" s="20" t="s">
        <v>165</v>
      </c>
      <c r="F2" s="4" t="s">
        <v>3</v>
      </c>
    </row>
    <row r="3" spans="1:6" ht="31.2" x14ac:dyDescent="0.35">
      <c r="A3" s="4">
        <v>1</v>
      </c>
      <c r="B3" s="13" t="s">
        <v>4</v>
      </c>
      <c r="C3" s="5"/>
      <c r="D3" s="5"/>
      <c r="E3" s="21"/>
      <c r="F3" s="6"/>
    </row>
    <row r="4" spans="1:6" ht="48.6" x14ac:dyDescent="0.35">
      <c r="A4" s="7" t="s">
        <v>5</v>
      </c>
      <c r="B4" s="14" t="s">
        <v>149</v>
      </c>
      <c r="C4" s="201" t="s">
        <v>150</v>
      </c>
      <c r="D4" s="201"/>
      <c r="E4" s="201"/>
      <c r="F4" s="201"/>
    </row>
    <row r="5" spans="1:6" ht="32.4" x14ac:dyDescent="0.35">
      <c r="A5" s="7" t="s">
        <v>6</v>
      </c>
      <c r="B5" s="14" t="s">
        <v>151</v>
      </c>
      <c r="C5" s="5" t="s">
        <v>7</v>
      </c>
      <c r="D5" s="19" t="s">
        <v>152</v>
      </c>
      <c r="E5" s="21">
        <v>55</v>
      </c>
      <c r="F5" s="201" t="s">
        <v>8</v>
      </c>
    </row>
    <row r="6" spans="1:6" ht="32.4" x14ac:dyDescent="0.35">
      <c r="A6" s="7" t="s">
        <v>9</v>
      </c>
      <c r="B6" s="14" t="s">
        <v>10</v>
      </c>
      <c r="C6" s="5" t="s">
        <v>7</v>
      </c>
      <c r="D6" s="19" t="s">
        <v>153</v>
      </c>
      <c r="E6" s="21">
        <v>48</v>
      </c>
      <c r="F6" s="201"/>
    </row>
    <row r="7" spans="1:6" x14ac:dyDescent="0.35">
      <c r="A7" s="7" t="s">
        <v>11</v>
      </c>
      <c r="B7" s="14" t="s">
        <v>12</v>
      </c>
      <c r="C7" s="5"/>
      <c r="D7" s="5"/>
      <c r="E7" s="21"/>
      <c r="F7" s="6"/>
    </row>
    <row r="8" spans="1:6" ht="43.5" customHeight="1" x14ac:dyDescent="0.35">
      <c r="A8" s="5"/>
      <c r="B8" s="15" t="s">
        <v>13</v>
      </c>
      <c r="C8" s="5" t="s">
        <v>140</v>
      </c>
      <c r="D8" s="5" t="s">
        <v>14</v>
      </c>
      <c r="E8" s="21">
        <v>140</v>
      </c>
      <c r="F8" s="6"/>
    </row>
    <row r="9" spans="1:6" ht="27.75" customHeight="1" x14ac:dyDescent="0.35">
      <c r="A9" s="5"/>
      <c r="B9" s="15" t="s">
        <v>15</v>
      </c>
      <c r="C9" s="5" t="s">
        <v>16</v>
      </c>
      <c r="D9" s="5" t="s">
        <v>17</v>
      </c>
      <c r="E9" s="21">
        <v>550</v>
      </c>
      <c r="F9" s="9" t="s">
        <v>18</v>
      </c>
    </row>
    <row r="10" spans="1:6" x14ac:dyDescent="0.35">
      <c r="A10" s="5"/>
      <c r="B10" s="15" t="s">
        <v>19</v>
      </c>
      <c r="C10" s="5" t="s">
        <v>16</v>
      </c>
      <c r="D10" s="5" t="s">
        <v>14</v>
      </c>
      <c r="E10" s="21">
        <v>140</v>
      </c>
      <c r="F10" s="6"/>
    </row>
    <row r="11" spans="1:6" ht="29.25" customHeight="1" x14ac:dyDescent="0.35">
      <c r="A11" s="5"/>
      <c r="B11" s="15" t="s">
        <v>20</v>
      </c>
      <c r="C11" s="5"/>
      <c r="D11" s="5"/>
      <c r="E11" s="21"/>
      <c r="F11" s="6"/>
    </row>
    <row r="12" spans="1:6" x14ac:dyDescent="0.35">
      <c r="A12" s="5"/>
      <c r="B12" s="16" t="s">
        <v>156</v>
      </c>
      <c r="C12" s="5" t="s">
        <v>140</v>
      </c>
      <c r="D12" s="5" t="s">
        <v>21</v>
      </c>
      <c r="E12" s="21">
        <v>170</v>
      </c>
      <c r="F12" s="6"/>
    </row>
    <row r="13" spans="1:6" x14ac:dyDescent="0.35">
      <c r="A13" s="5"/>
      <c r="B13" s="15" t="s">
        <v>162</v>
      </c>
      <c r="C13" s="5" t="s">
        <v>140</v>
      </c>
      <c r="D13" s="5" t="s">
        <v>14</v>
      </c>
      <c r="E13" s="21">
        <v>140</v>
      </c>
      <c r="F13" s="6"/>
    </row>
    <row r="14" spans="1:6" x14ac:dyDescent="0.35">
      <c r="A14" s="5"/>
      <c r="B14" s="15" t="s">
        <v>159</v>
      </c>
      <c r="C14" s="5" t="s">
        <v>140</v>
      </c>
      <c r="D14" s="5" t="s">
        <v>22</v>
      </c>
      <c r="E14" s="21">
        <v>95</v>
      </c>
      <c r="F14" s="6"/>
    </row>
    <row r="15" spans="1:6" x14ac:dyDescent="0.35">
      <c r="A15" s="5"/>
      <c r="B15" s="15" t="s">
        <v>23</v>
      </c>
      <c r="C15" s="201" t="s">
        <v>24</v>
      </c>
      <c r="D15" s="201"/>
      <c r="E15" s="201"/>
      <c r="F15" s="201"/>
    </row>
    <row r="16" spans="1:6" x14ac:dyDescent="0.35">
      <c r="A16" s="5"/>
      <c r="B16" s="15" t="s">
        <v>25</v>
      </c>
      <c r="C16" s="6"/>
      <c r="D16" s="6"/>
      <c r="E16" s="22"/>
      <c r="F16" s="6"/>
    </row>
    <row r="17" spans="1:6" x14ac:dyDescent="0.35">
      <c r="A17" s="5"/>
      <c r="B17" s="15" t="s">
        <v>26</v>
      </c>
      <c r="C17" s="5" t="s">
        <v>140</v>
      </c>
      <c r="D17" s="5" t="s">
        <v>27</v>
      </c>
      <c r="E17" s="21">
        <v>120</v>
      </c>
      <c r="F17" s="6"/>
    </row>
    <row r="18" spans="1:6" x14ac:dyDescent="0.35">
      <c r="A18" s="5"/>
      <c r="B18" s="15" t="s">
        <v>28</v>
      </c>
      <c r="C18" s="5" t="s">
        <v>140</v>
      </c>
      <c r="D18" s="5" t="s">
        <v>29</v>
      </c>
      <c r="E18" s="21">
        <v>90</v>
      </c>
      <c r="F18" s="6"/>
    </row>
    <row r="19" spans="1:6" x14ac:dyDescent="0.35">
      <c r="A19" s="5"/>
      <c r="B19" s="15" t="s">
        <v>159</v>
      </c>
      <c r="C19" s="5" t="s">
        <v>140</v>
      </c>
      <c r="D19" s="5" t="s">
        <v>30</v>
      </c>
      <c r="E19" s="21">
        <v>60</v>
      </c>
      <c r="F19" s="6"/>
    </row>
    <row r="20" spans="1:6" ht="31.2" x14ac:dyDescent="0.35">
      <c r="A20" s="5"/>
      <c r="B20" s="15" t="s">
        <v>31</v>
      </c>
      <c r="C20" s="5" t="s">
        <v>140</v>
      </c>
      <c r="D20" s="5" t="s">
        <v>32</v>
      </c>
      <c r="E20" s="21">
        <v>30</v>
      </c>
      <c r="F20" s="6"/>
    </row>
    <row r="21" spans="1:6" ht="32.4" x14ac:dyDescent="0.35">
      <c r="A21" s="7" t="s">
        <v>33</v>
      </c>
      <c r="B21" s="14" t="s">
        <v>34</v>
      </c>
      <c r="C21" s="5" t="s">
        <v>140</v>
      </c>
      <c r="D21" s="5" t="s">
        <v>35</v>
      </c>
      <c r="E21" s="21"/>
      <c r="F21" s="9" t="s">
        <v>160</v>
      </c>
    </row>
    <row r="22" spans="1:6" ht="32.4" x14ac:dyDescent="0.35">
      <c r="A22" s="7" t="s">
        <v>36</v>
      </c>
      <c r="B22" s="14" t="s">
        <v>37</v>
      </c>
      <c r="C22" s="5" t="s">
        <v>140</v>
      </c>
      <c r="D22" s="5" t="s">
        <v>14</v>
      </c>
      <c r="E22" s="21">
        <v>140</v>
      </c>
      <c r="F22" s="9" t="s">
        <v>38</v>
      </c>
    </row>
    <row r="23" spans="1:6" x14ac:dyDescent="0.35">
      <c r="A23" s="4">
        <v>2</v>
      </c>
      <c r="B23" s="13" t="s">
        <v>39</v>
      </c>
      <c r="C23" s="4"/>
      <c r="D23" s="4"/>
      <c r="E23" s="20"/>
      <c r="F23" s="7"/>
    </row>
    <row r="24" spans="1:6" ht="48.6" x14ac:dyDescent="0.35">
      <c r="A24" s="4"/>
      <c r="B24" s="14" t="s">
        <v>40</v>
      </c>
      <c r="C24" s="4"/>
      <c r="D24" s="4"/>
      <c r="E24" s="20"/>
      <c r="F24" s="7"/>
    </row>
    <row r="25" spans="1:6" ht="32.4" x14ac:dyDescent="0.35">
      <c r="A25" s="7" t="s">
        <v>41</v>
      </c>
      <c r="B25" s="14" t="s">
        <v>42</v>
      </c>
      <c r="C25" s="7"/>
      <c r="D25" s="7"/>
      <c r="E25" s="23"/>
      <c r="F25" s="7"/>
    </row>
    <row r="26" spans="1:6" ht="46.8" x14ac:dyDescent="0.35">
      <c r="A26" s="7"/>
      <c r="B26" s="16" t="s">
        <v>166</v>
      </c>
      <c r="C26" s="5" t="s">
        <v>16</v>
      </c>
      <c r="D26" s="5" t="s">
        <v>43</v>
      </c>
      <c r="E26" s="21">
        <v>275</v>
      </c>
      <c r="F26" s="202" t="s">
        <v>44</v>
      </c>
    </row>
    <row r="27" spans="1:6" ht="31.2" x14ac:dyDescent="0.35">
      <c r="A27" s="7"/>
      <c r="B27" s="15" t="s">
        <v>45</v>
      </c>
      <c r="C27" s="5" t="s">
        <v>46</v>
      </c>
      <c r="D27" s="5" t="s">
        <v>47</v>
      </c>
      <c r="E27" s="21">
        <v>490</v>
      </c>
      <c r="F27" s="202"/>
    </row>
    <row r="28" spans="1:6" ht="31.2" x14ac:dyDescent="0.35">
      <c r="A28" s="7"/>
      <c r="B28" s="15" t="s">
        <v>48</v>
      </c>
      <c r="C28" s="5" t="s">
        <v>46</v>
      </c>
      <c r="D28" s="5" t="s">
        <v>49</v>
      </c>
      <c r="E28" s="21">
        <v>630</v>
      </c>
      <c r="F28" s="202"/>
    </row>
    <row r="29" spans="1:6" ht="32.4" x14ac:dyDescent="0.35">
      <c r="A29" s="7" t="s">
        <v>50</v>
      </c>
      <c r="B29" s="14" t="s">
        <v>51</v>
      </c>
      <c r="C29" s="5"/>
      <c r="D29" s="5"/>
      <c r="E29" s="21"/>
      <c r="F29" s="7"/>
    </row>
    <row r="30" spans="1:6" x14ac:dyDescent="0.35">
      <c r="A30" s="7"/>
      <c r="B30" s="15" t="s">
        <v>52</v>
      </c>
      <c r="C30" s="5"/>
      <c r="D30" s="5"/>
      <c r="E30" s="21"/>
      <c r="F30" s="6"/>
    </row>
    <row r="31" spans="1:6" ht="46.8" x14ac:dyDescent="0.35">
      <c r="A31" s="7"/>
      <c r="B31" s="16" t="s">
        <v>157</v>
      </c>
      <c r="C31" s="5"/>
      <c r="D31" s="5"/>
      <c r="E31" s="21"/>
      <c r="F31" s="10"/>
    </row>
    <row r="32" spans="1:6" x14ac:dyDescent="0.35">
      <c r="A32" s="7"/>
      <c r="B32" s="15" t="s">
        <v>53</v>
      </c>
      <c r="C32" s="5" t="s">
        <v>140</v>
      </c>
      <c r="D32" s="5" t="s">
        <v>54</v>
      </c>
      <c r="E32" s="21">
        <v>180</v>
      </c>
      <c r="F32" s="11"/>
    </row>
    <row r="33" spans="1:6" x14ac:dyDescent="0.35">
      <c r="A33" s="7"/>
      <c r="B33" s="15" t="s">
        <v>55</v>
      </c>
      <c r="C33" s="5" t="s">
        <v>140</v>
      </c>
      <c r="D33" s="5" t="s">
        <v>56</v>
      </c>
      <c r="E33" s="21">
        <v>300</v>
      </c>
      <c r="F33" s="11"/>
    </row>
    <row r="34" spans="1:6" ht="46.8" x14ac:dyDescent="0.35">
      <c r="A34" s="7"/>
      <c r="B34" s="15" t="s">
        <v>57</v>
      </c>
      <c r="C34" s="5" t="s">
        <v>140</v>
      </c>
      <c r="D34" s="5" t="s">
        <v>58</v>
      </c>
      <c r="E34" s="21">
        <v>450</v>
      </c>
      <c r="F34" s="11"/>
    </row>
    <row r="35" spans="1:6" ht="46.8" x14ac:dyDescent="0.35">
      <c r="A35" s="7"/>
      <c r="B35" s="15" t="s">
        <v>59</v>
      </c>
      <c r="C35" s="5" t="s">
        <v>140</v>
      </c>
      <c r="D35" s="5" t="s">
        <v>49</v>
      </c>
      <c r="E35" s="21">
        <v>630</v>
      </c>
      <c r="F35" s="11"/>
    </row>
    <row r="36" spans="1:6" ht="63.75" customHeight="1" x14ac:dyDescent="0.35">
      <c r="A36" s="7"/>
      <c r="B36" s="15" t="s">
        <v>60</v>
      </c>
      <c r="C36" s="201" t="s">
        <v>164</v>
      </c>
      <c r="D36" s="201"/>
      <c r="E36" s="201"/>
      <c r="F36" s="201"/>
    </row>
    <row r="37" spans="1:6" ht="32.4" x14ac:dyDescent="0.35">
      <c r="A37" s="7" t="s">
        <v>62</v>
      </c>
      <c r="B37" s="14" t="s">
        <v>63</v>
      </c>
      <c r="C37" s="8"/>
      <c r="D37" s="5"/>
      <c r="E37" s="21"/>
      <c r="F37" s="6"/>
    </row>
    <row r="38" spans="1:6" x14ac:dyDescent="0.35">
      <c r="A38" s="5"/>
      <c r="B38" s="15" t="s">
        <v>64</v>
      </c>
      <c r="C38" s="5" t="s">
        <v>140</v>
      </c>
      <c r="D38" s="5" t="s">
        <v>35</v>
      </c>
      <c r="E38" s="21">
        <v>210</v>
      </c>
      <c r="F38" s="6"/>
    </row>
    <row r="39" spans="1:6" x14ac:dyDescent="0.35">
      <c r="A39" s="5"/>
      <c r="B39" s="15" t="s">
        <v>65</v>
      </c>
      <c r="C39" s="5" t="s">
        <v>140</v>
      </c>
      <c r="D39" s="5" t="s">
        <v>66</v>
      </c>
      <c r="E39" s="21">
        <v>190</v>
      </c>
      <c r="F39" s="6"/>
    </row>
    <row r="40" spans="1:6" x14ac:dyDescent="0.35">
      <c r="A40" s="5"/>
      <c r="B40" s="15" t="s">
        <v>67</v>
      </c>
      <c r="C40" s="5" t="s">
        <v>140</v>
      </c>
      <c r="D40" s="5" t="s">
        <v>21</v>
      </c>
      <c r="E40" s="21">
        <v>170</v>
      </c>
      <c r="F40" s="6"/>
    </row>
    <row r="41" spans="1:6" ht="31.2" x14ac:dyDescent="0.35">
      <c r="A41" s="5"/>
      <c r="B41" s="15" t="s">
        <v>144</v>
      </c>
      <c r="C41" s="5" t="s">
        <v>140</v>
      </c>
      <c r="D41" s="5" t="s">
        <v>14</v>
      </c>
      <c r="E41" s="21">
        <v>140</v>
      </c>
      <c r="F41" s="6"/>
    </row>
    <row r="42" spans="1:6" x14ac:dyDescent="0.35">
      <c r="A42" s="5"/>
      <c r="B42" s="15" t="s">
        <v>145</v>
      </c>
      <c r="C42" s="5" t="s">
        <v>140</v>
      </c>
      <c r="D42" s="5" t="s">
        <v>68</v>
      </c>
      <c r="E42" s="21">
        <v>70</v>
      </c>
      <c r="F42" s="6"/>
    </row>
    <row r="43" spans="1:6" ht="32.4" x14ac:dyDescent="0.35">
      <c r="A43" s="7" t="s">
        <v>69</v>
      </c>
      <c r="B43" s="14" t="s">
        <v>70</v>
      </c>
      <c r="C43" s="7"/>
      <c r="D43" s="7"/>
      <c r="E43" s="23"/>
      <c r="F43" s="6"/>
    </row>
    <row r="44" spans="1:6" x14ac:dyDescent="0.35">
      <c r="A44" s="5"/>
      <c r="B44" s="15" t="s">
        <v>71</v>
      </c>
      <c r="C44" s="5" t="s">
        <v>140</v>
      </c>
      <c r="D44" s="5" t="s">
        <v>54</v>
      </c>
      <c r="E44" s="21">
        <v>180</v>
      </c>
      <c r="F44" s="6"/>
    </row>
    <row r="45" spans="1:6" x14ac:dyDescent="0.35">
      <c r="A45" s="5"/>
      <c r="B45" s="15" t="s">
        <v>67</v>
      </c>
      <c r="C45" s="5" t="s">
        <v>140</v>
      </c>
      <c r="D45" s="5" t="s">
        <v>72</v>
      </c>
      <c r="E45" s="21">
        <v>155</v>
      </c>
      <c r="F45" s="6"/>
    </row>
    <row r="46" spans="1:6" ht="31.2" x14ac:dyDescent="0.35">
      <c r="A46" s="5"/>
      <c r="B46" s="15" t="s">
        <v>146</v>
      </c>
      <c r="C46" s="5" t="s">
        <v>140</v>
      </c>
      <c r="D46" s="5" t="s">
        <v>73</v>
      </c>
      <c r="E46" s="21">
        <v>125</v>
      </c>
      <c r="F46" s="6"/>
    </row>
    <row r="47" spans="1:6" x14ac:dyDescent="0.35">
      <c r="A47" s="5"/>
      <c r="B47" s="15" t="s">
        <v>74</v>
      </c>
      <c r="C47" s="5" t="s">
        <v>140</v>
      </c>
      <c r="D47" s="5" t="s">
        <v>68</v>
      </c>
      <c r="E47" s="21">
        <v>70</v>
      </c>
      <c r="F47" s="6"/>
    </row>
    <row r="48" spans="1:6" x14ac:dyDescent="0.35">
      <c r="A48" s="4">
        <v>3</v>
      </c>
      <c r="B48" s="13" t="s">
        <v>75</v>
      </c>
      <c r="C48" s="5"/>
      <c r="D48" s="5"/>
      <c r="E48" s="21"/>
      <c r="F48" s="6"/>
    </row>
    <row r="49" spans="1:6" ht="31.2" x14ac:dyDescent="0.35">
      <c r="A49" s="7"/>
      <c r="B49" s="15" t="s">
        <v>76</v>
      </c>
      <c r="C49" s="5"/>
      <c r="D49" s="5"/>
      <c r="E49" s="21"/>
      <c r="F49" s="6"/>
    </row>
    <row r="50" spans="1:6" x14ac:dyDescent="0.35">
      <c r="A50" s="5"/>
      <c r="B50" s="15" t="s">
        <v>71</v>
      </c>
      <c r="C50" s="5" t="s">
        <v>140</v>
      </c>
      <c r="D50" s="5" t="s">
        <v>77</v>
      </c>
      <c r="E50" s="21">
        <v>160</v>
      </c>
      <c r="F50" s="6"/>
    </row>
    <row r="51" spans="1:6" x14ac:dyDescent="0.35">
      <c r="A51" s="5"/>
      <c r="B51" s="15" t="s">
        <v>78</v>
      </c>
      <c r="C51" s="5" t="s">
        <v>140</v>
      </c>
      <c r="D51" s="5" t="s">
        <v>79</v>
      </c>
      <c r="E51" s="21">
        <v>150</v>
      </c>
      <c r="F51" s="6"/>
    </row>
    <row r="52" spans="1:6" x14ac:dyDescent="0.35">
      <c r="A52" s="5"/>
      <c r="B52" s="15" t="s">
        <v>80</v>
      </c>
      <c r="C52" s="5" t="s">
        <v>140</v>
      </c>
      <c r="D52" s="5" t="s">
        <v>73</v>
      </c>
      <c r="E52" s="21">
        <v>125</v>
      </c>
      <c r="F52" s="6"/>
    </row>
    <row r="53" spans="1:6" x14ac:dyDescent="0.35">
      <c r="A53" s="5"/>
      <c r="B53" s="15" t="s">
        <v>74</v>
      </c>
      <c r="C53" s="5" t="s">
        <v>140</v>
      </c>
      <c r="D53" s="5" t="s">
        <v>30</v>
      </c>
      <c r="E53" s="21">
        <v>60</v>
      </c>
      <c r="F53" s="6"/>
    </row>
    <row r="54" spans="1:6" x14ac:dyDescent="0.35">
      <c r="A54" s="4">
        <v>4</v>
      </c>
      <c r="B54" s="13" t="s">
        <v>81</v>
      </c>
      <c r="C54" s="5"/>
      <c r="D54" s="5"/>
      <c r="E54" s="21"/>
      <c r="F54" s="6"/>
    </row>
    <row r="55" spans="1:6" ht="32.4" x14ac:dyDescent="0.35">
      <c r="A55" s="7" t="s">
        <v>82</v>
      </c>
      <c r="B55" s="14" t="s">
        <v>83</v>
      </c>
      <c r="C55" s="7"/>
      <c r="D55" s="7"/>
      <c r="E55" s="23"/>
      <c r="F55" s="6"/>
    </row>
    <row r="56" spans="1:6" ht="46.8" x14ac:dyDescent="0.35">
      <c r="A56" s="5"/>
      <c r="B56" s="16" t="s">
        <v>166</v>
      </c>
      <c r="C56" s="5" t="s">
        <v>84</v>
      </c>
      <c r="D56" s="5" t="s">
        <v>85</v>
      </c>
      <c r="E56" s="21">
        <v>10</v>
      </c>
      <c r="F56" s="6"/>
    </row>
    <row r="57" spans="1:6" x14ac:dyDescent="0.35">
      <c r="A57" s="5"/>
      <c r="B57" s="15" t="s">
        <v>86</v>
      </c>
      <c r="C57" s="5" t="s">
        <v>84</v>
      </c>
      <c r="D57" s="5" t="s">
        <v>87</v>
      </c>
      <c r="E57" s="21">
        <v>40</v>
      </c>
      <c r="F57" s="6"/>
    </row>
    <row r="58" spans="1:6" x14ac:dyDescent="0.35">
      <c r="A58" s="5"/>
      <c r="B58" s="15" t="s">
        <v>88</v>
      </c>
      <c r="C58" s="5" t="s">
        <v>84</v>
      </c>
      <c r="D58" s="5" t="s">
        <v>89</v>
      </c>
      <c r="E58" s="21">
        <v>55</v>
      </c>
      <c r="F58" s="6"/>
    </row>
    <row r="59" spans="1:6" ht="31.2" x14ac:dyDescent="0.35">
      <c r="A59" s="5"/>
      <c r="B59" s="15" t="s">
        <v>143</v>
      </c>
      <c r="C59" s="5" t="s">
        <v>141</v>
      </c>
      <c r="D59" s="5" t="s">
        <v>14</v>
      </c>
      <c r="E59" s="21">
        <v>140</v>
      </c>
      <c r="F59" s="6"/>
    </row>
    <row r="60" spans="1:6" ht="31.2" x14ac:dyDescent="0.35">
      <c r="A60" s="7"/>
      <c r="B60" s="15" t="s">
        <v>90</v>
      </c>
      <c r="C60" s="201" t="s">
        <v>61</v>
      </c>
      <c r="D60" s="201"/>
      <c r="E60" s="201"/>
      <c r="F60" s="201"/>
    </row>
    <row r="61" spans="1:6" x14ac:dyDescent="0.35">
      <c r="A61" s="7" t="s">
        <v>91</v>
      </c>
      <c r="B61" s="14" t="s">
        <v>92</v>
      </c>
      <c r="C61" s="6"/>
      <c r="D61" s="6"/>
      <c r="E61" s="22"/>
      <c r="F61" s="6"/>
    </row>
    <row r="62" spans="1:6" ht="31.2" x14ac:dyDescent="0.35">
      <c r="A62" s="7"/>
      <c r="B62" s="15" t="s">
        <v>93</v>
      </c>
      <c r="C62" s="5" t="s">
        <v>140</v>
      </c>
      <c r="D62" s="5" t="s">
        <v>35</v>
      </c>
      <c r="E62" s="21">
        <v>210</v>
      </c>
      <c r="F62" s="6"/>
    </row>
    <row r="63" spans="1:6" ht="40.5" customHeight="1" x14ac:dyDescent="0.35">
      <c r="A63" s="7"/>
      <c r="B63" s="15" t="s">
        <v>94</v>
      </c>
      <c r="C63" s="201" t="s">
        <v>61</v>
      </c>
      <c r="D63" s="201"/>
      <c r="E63" s="201"/>
      <c r="F63" s="201"/>
    </row>
    <row r="64" spans="1:6" ht="48.6" x14ac:dyDescent="0.35">
      <c r="A64" s="7" t="s">
        <v>95</v>
      </c>
      <c r="B64" s="14" t="s">
        <v>96</v>
      </c>
      <c r="C64" s="6"/>
      <c r="D64" s="6"/>
      <c r="E64" s="22"/>
      <c r="F64" s="6"/>
    </row>
    <row r="65" spans="1:6" x14ac:dyDescent="0.35">
      <c r="A65" s="5"/>
      <c r="B65" s="15" t="s">
        <v>97</v>
      </c>
      <c r="C65" s="5" t="s">
        <v>140</v>
      </c>
      <c r="D65" s="5" t="s">
        <v>54</v>
      </c>
      <c r="E65" s="21">
        <v>180</v>
      </c>
      <c r="F65" s="6"/>
    </row>
    <row r="66" spans="1:6" x14ac:dyDescent="0.35">
      <c r="A66" s="5"/>
      <c r="B66" s="15" t="s">
        <v>98</v>
      </c>
      <c r="C66" s="5" t="s">
        <v>140</v>
      </c>
      <c r="D66" s="5" t="s">
        <v>99</v>
      </c>
      <c r="E66" s="21">
        <v>165</v>
      </c>
      <c r="F66" s="6"/>
    </row>
    <row r="67" spans="1:6" x14ac:dyDescent="0.35">
      <c r="A67" s="5"/>
      <c r="B67" s="15" t="s">
        <v>67</v>
      </c>
      <c r="C67" s="5" t="s">
        <v>140</v>
      </c>
      <c r="D67" s="5" t="s">
        <v>79</v>
      </c>
      <c r="E67" s="21">
        <v>150</v>
      </c>
      <c r="F67" s="6"/>
    </row>
    <row r="68" spans="1:6" x14ac:dyDescent="0.35">
      <c r="A68" s="5"/>
      <c r="B68" s="15" t="s">
        <v>147</v>
      </c>
      <c r="C68" s="5" t="s">
        <v>140</v>
      </c>
      <c r="D68" s="5" t="s">
        <v>73</v>
      </c>
      <c r="E68" s="21">
        <v>125</v>
      </c>
      <c r="F68" s="6"/>
    </row>
    <row r="69" spans="1:6" x14ac:dyDescent="0.35">
      <c r="A69" s="5"/>
      <c r="B69" s="15" t="s">
        <v>100</v>
      </c>
      <c r="C69" s="5" t="s">
        <v>140</v>
      </c>
      <c r="D69" s="5" t="s">
        <v>68</v>
      </c>
      <c r="E69" s="21">
        <v>70</v>
      </c>
      <c r="F69" s="6"/>
    </row>
    <row r="70" spans="1:6" ht="32.4" x14ac:dyDescent="0.35">
      <c r="A70" s="7" t="s">
        <v>101</v>
      </c>
      <c r="B70" s="14" t="s">
        <v>102</v>
      </c>
      <c r="C70" s="5"/>
      <c r="D70" s="5"/>
      <c r="E70" s="21"/>
      <c r="F70" s="6"/>
    </row>
    <row r="71" spans="1:6" x14ac:dyDescent="0.35">
      <c r="A71" s="7"/>
      <c r="B71" s="15" t="s">
        <v>103</v>
      </c>
      <c r="C71" s="5" t="s">
        <v>140</v>
      </c>
      <c r="D71" s="5" t="s">
        <v>29</v>
      </c>
      <c r="E71" s="21">
        <v>90</v>
      </c>
      <c r="F71" s="6"/>
    </row>
    <row r="72" spans="1:6" x14ac:dyDescent="0.35">
      <c r="A72" s="7"/>
      <c r="B72" s="15" t="s">
        <v>104</v>
      </c>
      <c r="C72" s="5" t="s">
        <v>140</v>
      </c>
      <c r="D72" s="5" t="s">
        <v>105</v>
      </c>
      <c r="E72" s="21">
        <v>80</v>
      </c>
      <c r="F72" s="6"/>
    </row>
    <row r="73" spans="1:6" x14ac:dyDescent="0.35">
      <c r="A73" s="7"/>
      <c r="B73" s="15" t="s">
        <v>106</v>
      </c>
      <c r="C73" s="5" t="s">
        <v>140</v>
      </c>
      <c r="D73" s="5" t="s">
        <v>107</v>
      </c>
      <c r="E73" s="21">
        <v>70</v>
      </c>
      <c r="F73" s="6"/>
    </row>
    <row r="74" spans="1:6" x14ac:dyDescent="0.35">
      <c r="A74" s="4">
        <v>5</v>
      </c>
      <c r="B74" s="13" t="s">
        <v>108</v>
      </c>
      <c r="C74" s="6"/>
      <c r="D74" s="6"/>
      <c r="E74" s="22"/>
      <c r="F74" s="6"/>
    </row>
    <row r="75" spans="1:6" ht="31.2" x14ac:dyDescent="0.35">
      <c r="A75" s="5"/>
      <c r="B75" s="15" t="s">
        <v>109</v>
      </c>
      <c r="C75" s="5" t="s">
        <v>140</v>
      </c>
      <c r="D75" s="5" t="s">
        <v>22</v>
      </c>
      <c r="E75" s="21">
        <v>95</v>
      </c>
      <c r="F75" s="6"/>
    </row>
    <row r="76" spans="1:6" ht="31.2" x14ac:dyDescent="0.35">
      <c r="A76" s="5"/>
      <c r="B76" s="15" t="s">
        <v>110</v>
      </c>
      <c r="C76" s="5" t="s">
        <v>140</v>
      </c>
      <c r="D76" s="5" t="s">
        <v>22</v>
      </c>
      <c r="E76" s="21">
        <v>95</v>
      </c>
      <c r="F76" s="6"/>
    </row>
    <row r="77" spans="1:6" ht="31.2" x14ac:dyDescent="0.35">
      <c r="A77" s="5"/>
      <c r="B77" s="15" t="s">
        <v>111</v>
      </c>
      <c r="C77" s="5" t="s">
        <v>140</v>
      </c>
      <c r="D77" s="5" t="s">
        <v>79</v>
      </c>
      <c r="E77" s="21">
        <v>150</v>
      </c>
      <c r="F77" s="6"/>
    </row>
    <row r="78" spans="1:6" ht="76.5" customHeight="1" x14ac:dyDescent="0.35">
      <c r="A78" s="4">
        <v>6</v>
      </c>
      <c r="B78" s="13" t="s">
        <v>167</v>
      </c>
      <c r="C78" s="5"/>
      <c r="D78" s="5"/>
      <c r="E78" s="21"/>
      <c r="F78" s="6"/>
    </row>
    <row r="79" spans="1:6" ht="46.8" x14ac:dyDescent="0.35">
      <c r="A79" s="5"/>
      <c r="B79" s="15" t="s">
        <v>161</v>
      </c>
      <c r="C79" s="201" t="s">
        <v>112</v>
      </c>
      <c r="D79" s="201"/>
      <c r="E79" s="201"/>
      <c r="F79" s="201"/>
    </row>
    <row r="80" spans="1:6" ht="31.2" x14ac:dyDescent="0.35">
      <c r="A80" s="5"/>
      <c r="B80" s="15" t="s">
        <v>113</v>
      </c>
      <c r="C80" s="5" t="s">
        <v>114</v>
      </c>
      <c r="D80" s="5" t="s">
        <v>68</v>
      </c>
      <c r="E80" s="21"/>
      <c r="F80" s="9" t="s">
        <v>115</v>
      </c>
    </row>
    <row r="81" spans="1:6" ht="31.2" x14ac:dyDescent="0.35">
      <c r="A81" s="5"/>
      <c r="B81" s="15" t="s">
        <v>116</v>
      </c>
      <c r="C81" s="5" t="s">
        <v>140</v>
      </c>
      <c r="D81" s="5" t="s">
        <v>117</v>
      </c>
      <c r="E81" s="21">
        <v>35</v>
      </c>
      <c r="F81" s="6"/>
    </row>
    <row r="82" spans="1:6" x14ac:dyDescent="0.35">
      <c r="A82" s="5"/>
      <c r="B82" s="15" t="s">
        <v>118</v>
      </c>
      <c r="C82" s="5"/>
      <c r="D82" s="5"/>
      <c r="E82" s="21"/>
      <c r="F82" s="6"/>
    </row>
    <row r="83" spans="1:6" x14ac:dyDescent="0.35">
      <c r="A83" s="5"/>
      <c r="B83" s="15" t="s">
        <v>119</v>
      </c>
      <c r="C83" s="5" t="s">
        <v>120</v>
      </c>
      <c r="D83" s="5" t="s">
        <v>79</v>
      </c>
      <c r="E83" s="21">
        <v>150</v>
      </c>
      <c r="F83" s="6"/>
    </row>
    <row r="84" spans="1:6" x14ac:dyDescent="0.35">
      <c r="A84" s="5"/>
      <c r="B84" s="15" t="s">
        <v>121</v>
      </c>
      <c r="C84" s="5" t="s">
        <v>120</v>
      </c>
      <c r="D84" s="5" t="s">
        <v>35</v>
      </c>
      <c r="E84" s="21">
        <v>210</v>
      </c>
      <c r="F84" s="6"/>
    </row>
    <row r="85" spans="1:6" x14ac:dyDescent="0.35">
      <c r="A85" s="5"/>
      <c r="B85" s="15" t="s">
        <v>122</v>
      </c>
      <c r="C85" s="5" t="s">
        <v>120</v>
      </c>
      <c r="D85" s="5" t="s">
        <v>68</v>
      </c>
      <c r="E85" s="21">
        <v>70</v>
      </c>
      <c r="F85" s="6"/>
    </row>
    <row r="86" spans="1:6" x14ac:dyDescent="0.35">
      <c r="A86" s="5"/>
      <c r="B86" s="15" t="s">
        <v>123</v>
      </c>
      <c r="C86" s="5" t="s">
        <v>140</v>
      </c>
      <c r="D86" s="5" t="s">
        <v>14</v>
      </c>
      <c r="E86" s="21">
        <v>140</v>
      </c>
      <c r="F86" s="6"/>
    </row>
    <row r="87" spans="1:6" ht="33.75" customHeight="1" x14ac:dyDescent="0.35">
      <c r="A87" s="5"/>
      <c r="B87" s="15" t="s">
        <v>124</v>
      </c>
      <c r="C87" s="5" t="s">
        <v>7</v>
      </c>
      <c r="D87" s="5" t="s">
        <v>35</v>
      </c>
      <c r="E87" s="21"/>
      <c r="F87" s="6"/>
    </row>
    <row r="88" spans="1:6" ht="53.25" customHeight="1" x14ac:dyDescent="0.35">
      <c r="A88" s="5"/>
      <c r="B88" s="15" t="s">
        <v>125</v>
      </c>
      <c r="C88" s="201" t="s">
        <v>126</v>
      </c>
      <c r="D88" s="201"/>
      <c r="E88" s="201"/>
      <c r="F88" s="201"/>
    </row>
    <row r="89" spans="1:6" ht="46.8" x14ac:dyDescent="0.35">
      <c r="A89" s="5"/>
      <c r="B89" s="15" t="s">
        <v>127</v>
      </c>
      <c r="C89" s="201" t="s">
        <v>128</v>
      </c>
      <c r="D89" s="201"/>
      <c r="E89" s="201"/>
      <c r="F89" s="201"/>
    </row>
    <row r="90" spans="1:6" ht="42.75" customHeight="1" x14ac:dyDescent="0.35">
      <c r="A90" s="5"/>
      <c r="B90" s="15" t="s">
        <v>129</v>
      </c>
      <c r="C90" s="201"/>
      <c r="D90" s="201"/>
      <c r="E90" s="201"/>
      <c r="F90" s="201"/>
    </row>
    <row r="91" spans="1:6" x14ac:dyDescent="0.35">
      <c r="A91" s="4" t="s">
        <v>130</v>
      </c>
      <c r="B91" s="13" t="s">
        <v>131</v>
      </c>
      <c r="C91" s="6"/>
      <c r="D91" s="6"/>
      <c r="E91" s="22"/>
      <c r="F91" s="6"/>
    </row>
    <row r="92" spans="1:6" ht="31.2" x14ac:dyDescent="0.35">
      <c r="A92" s="4"/>
      <c r="B92" s="17" t="s">
        <v>132</v>
      </c>
      <c r="C92" s="6"/>
      <c r="D92" s="6"/>
      <c r="E92" s="22"/>
      <c r="F92" s="201" t="s">
        <v>133</v>
      </c>
    </row>
    <row r="93" spans="1:6" x14ac:dyDescent="0.35">
      <c r="A93" s="4"/>
      <c r="B93" s="15" t="s">
        <v>163</v>
      </c>
      <c r="C93" s="5" t="s">
        <v>140</v>
      </c>
      <c r="D93" s="5" t="s">
        <v>54</v>
      </c>
      <c r="E93" s="21">
        <v>180</v>
      </c>
      <c r="F93" s="201"/>
    </row>
    <row r="94" spans="1:6" x14ac:dyDescent="0.35">
      <c r="A94" s="4"/>
      <c r="B94" s="15" t="s">
        <v>134</v>
      </c>
      <c r="C94" s="5" t="s">
        <v>140</v>
      </c>
      <c r="D94" s="5" t="s">
        <v>73</v>
      </c>
      <c r="E94" s="24">
        <v>125</v>
      </c>
      <c r="F94" s="201"/>
    </row>
    <row r="95" spans="1:6" x14ac:dyDescent="0.35">
      <c r="A95" s="4"/>
      <c r="B95" s="15" t="s">
        <v>135</v>
      </c>
      <c r="C95" s="5" t="s">
        <v>140</v>
      </c>
      <c r="D95" s="5" t="s">
        <v>79</v>
      </c>
      <c r="E95" s="21">
        <v>150</v>
      </c>
      <c r="F95" s="201"/>
    </row>
    <row r="96" spans="1:6" ht="46.8" x14ac:dyDescent="0.35">
      <c r="A96" s="4"/>
      <c r="B96" s="17" t="s">
        <v>136</v>
      </c>
      <c r="C96" s="5" t="s">
        <v>142</v>
      </c>
      <c r="D96" s="5" t="s">
        <v>137</v>
      </c>
      <c r="E96" s="21">
        <v>690</v>
      </c>
      <c r="F96" s="9" t="s">
        <v>138</v>
      </c>
    </row>
    <row r="97" spans="1:6" ht="62.4" x14ac:dyDescent="0.35">
      <c r="A97" s="4"/>
      <c r="B97" s="15" t="s">
        <v>158</v>
      </c>
      <c r="C97" s="201" t="s">
        <v>139</v>
      </c>
      <c r="D97" s="201"/>
      <c r="E97" s="201"/>
      <c r="F97" s="201"/>
    </row>
    <row r="98" spans="1:6" x14ac:dyDescent="0.35">
      <c r="A98" s="2"/>
    </row>
    <row r="99" spans="1:6" x14ac:dyDescent="0.35">
      <c r="A99" s="3"/>
    </row>
  </sheetData>
  <mergeCells count="13">
    <mergeCell ref="C89:F90"/>
    <mergeCell ref="F92:F95"/>
    <mergeCell ref="C97:F97"/>
    <mergeCell ref="A1:F1"/>
    <mergeCell ref="F26:F28"/>
    <mergeCell ref="C36:F36"/>
    <mergeCell ref="C60:F60"/>
    <mergeCell ref="C63:F63"/>
    <mergeCell ref="C79:F79"/>
    <mergeCell ref="C88:F88"/>
    <mergeCell ref="C15:F15"/>
    <mergeCell ref="C4:F4"/>
    <mergeCell ref="F5:F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Copy</vt:lpstr>
      <vt:lpstr>Bảng thuyết minh mức chi nội du</vt:lpstr>
      <vt:lpstr>Goc</vt:lpstr>
      <vt:lpstr>MucLuong</vt:lpstr>
      <vt:lpstr>HoTroDoiTuyenHSG</vt:lpstr>
      <vt:lpstr>TT66-QD82</vt:lpstr>
      <vt:lpstr>Copy!Print_Titles</vt:lpstr>
      <vt:lpstr>Goc!Print_Titles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2022-05-06T01:01:03Z</cp:lastPrinted>
  <dcterms:created xsi:type="dcterms:W3CDTF">2021-08-02T07:26:46Z</dcterms:created>
  <dcterms:modified xsi:type="dcterms:W3CDTF">2022-05-06T01:37:58Z</dcterms:modified>
</cp:coreProperties>
</file>